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510" windowWidth="19440" windowHeight="11655"/>
  </bookViews>
  <sheets>
    <sheet name="РЕЕСТР" sheetId="3" r:id="rId1"/>
  </sheets>
  <definedNames>
    <definedName name="_xlnm.Print_Titles" localSheetId="0">РЕЕСТР!$15:$15</definedName>
    <definedName name="_xlnm.Print_Area" localSheetId="0">РЕЕСТР!$A$1:$M$299</definedName>
  </definedNames>
  <calcPr calcId="145621"/>
</workbook>
</file>

<file path=xl/calcChain.xml><?xml version="1.0" encoding="utf-8"?>
<calcChain xmlns="http://schemas.openxmlformats.org/spreadsheetml/2006/main">
  <c r="K266" i="3" l="1"/>
  <c r="J260" i="3"/>
  <c r="K260" i="3"/>
  <c r="L260" i="3"/>
  <c r="M260" i="3"/>
  <c r="K242" i="3"/>
  <c r="L242" i="3"/>
  <c r="M252" i="3" l="1"/>
  <c r="L252" i="3"/>
  <c r="K252" i="3"/>
  <c r="J285" i="3"/>
  <c r="J211" i="3"/>
  <c r="J191" i="3"/>
  <c r="J156" i="3"/>
  <c r="J182" i="3"/>
  <c r="J125" i="3"/>
  <c r="J107" i="3"/>
  <c r="J81" i="3"/>
  <c r="J80" i="3" s="1"/>
  <c r="J76" i="3"/>
  <c r="J54" i="3"/>
  <c r="J165" i="3"/>
  <c r="M139" i="3"/>
  <c r="L139" i="3"/>
  <c r="K139" i="3"/>
  <c r="J139" i="3"/>
  <c r="M125" i="3"/>
  <c r="L125" i="3"/>
  <c r="K125" i="3"/>
  <c r="M81" i="3"/>
  <c r="M80" i="3" s="1"/>
  <c r="L81" i="3"/>
  <c r="L80" i="3" s="1"/>
  <c r="K81" i="3"/>
  <c r="K80" i="3" s="1"/>
  <c r="M76" i="3"/>
  <c r="L76" i="3"/>
  <c r="K76" i="3"/>
  <c r="L53" i="3"/>
  <c r="M54" i="3"/>
  <c r="M53" i="3" s="1"/>
  <c r="L54" i="3"/>
  <c r="K54" i="3"/>
  <c r="K53" i="3" s="1"/>
  <c r="I280" i="3"/>
  <c r="I260" i="3"/>
  <c r="I81" i="3"/>
  <c r="I80" i="3" s="1"/>
  <c r="I76" i="3"/>
  <c r="I75" i="3" s="1"/>
  <c r="I74" i="3" s="1"/>
  <c r="I73" i="3" s="1"/>
  <c r="H76" i="3"/>
  <c r="I224" i="3"/>
  <c r="H139" i="3" l="1"/>
  <c r="I139" i="3"/>
  <c r="I211" i="3"/>
  <c r="I206" i="3"/>
  <c r="I191" i="3"/>
  <c r="I202" i="3"/>
  <c r="I182" i="3"/>
  <c r="I171" i="3"/>
  <c r="I165" i="3"/>
  <c r="I162" i="3"/>
  <c r="I156" i="3"/>
  <c r="I152" i="3"/>
  <c r="I145" i="3"/>
  <c r="I125" i="3"/>
  <c r="I103" i="3"/>
  <c r="I54" i="3"/>
  <c r="M287" i="3" l="1"/>
  <c r="L287" i="3"/>
  <c r="K287" i="3"/>
  <c r="J287" i="3"/>
  <c r="I287" i="3"/>
  <c r="M285" i="3"/>
  <c r="L285" i="3"/>
  <c r="K285" i="3"/>
  <c r="I285" i="3"/>
  <c r="H285" i="3"/>
  <c r="M278" i="3"/>
  <c r="L278" i="3"/>
  <c r="K278" i="3"/>
  <c r="J278" i="3"/>
  <c r="I278" i="3"/>
  <c r="H278" i="3"/>
  <c r="H260" i="3"/>
  <c r="M248" i="3"/>
  <c r="L248" i="3"/>
  <c r="K248" i="3"/>
  <c r="J248" i="3"/>
  <c r="I248" i="3"/>
  <c r="H248" i="3"/>
  <c r="M246" i="3"/>
  <c r="L246" i="3"/>
  <c r="K246" i="3"/>
  <c r="J246" i="3"/>
  <c r="I246" i="3"/>
  <c r="H246" i="3"/>
  <c r="M175" i="3"/>
  <c r="L175" i="3"/>
  <c r="K175" i="3"/>
  <c r="J175" i="3"/>
  <c r="I175" i="3"/>
  <c r="H175" i="3"/>
  <c r="M93" i="3"/>
  <c r="L93" i="3"/>
  <c r="K93" i="3"/>
  <c r="J93" i="3"/>
  <c r="I93" i="3"/>
  <c r="H93" i="3"/>
  <c r="H30" i="3"/>
  <c r="M229" i="3"/>
  <c r="L229" i="3"/>
  <c r="K229" i="3"/>
  <c r="J229" i="3"/>
  <c r="I229" i="3"/>
  <c r="H229" i="3"/>
  <c r="M226" i="3"/>
  <c r="L226" i="3"/>
  <c r="K226" i="3"/>
  <c r="J226" i="3"/>
  <c r="I226" i="3"/>
  <c r="H226" i="3"/>
  <c r="M211" i="3"/>
  <c r="L211" i="3"/>
  <c r="K211" i="3"/>
  <c r="H211" i="3"/>
  <c r="M202" i="3"/>
  <c r="L202" i="3"/>
  <c r="K202" i="3"/>
  <c r="J202" i="3"/>
  <c r="H202" i="3"/>
  <c r="M191" i="3"/>
  <c r="L191" i="3"/>
  <c r="K191" i="3"/>
  <c r="H191" i="3"/>
  <c r="M165" i="3"/>
  <c r="L165" i="3"/>
  <c r="K165" i="3"/>
  <c r="H165" i="3"/>
  <c r="M159" i="3"/>
  <c r="L159" i="3"/>
  <c r="K159" i="3"/>
  <c r="J159" i="3"/>
  <c r="I159" i="3"/>
  <c r="H159" i="3"/>
  <c r="M156" i="3"/>
  <c r="L156" i="3"/>
  <c r="K156" i="3"/>
  <c r="H156" i="3"/>
  <c r="M152" i="3"/>
  <c r="M151" i="3" s="1"/>
  <c r="L152" i="3"/>
  <c r="L151" i="3" s="1"/>
  <c r="K152" i="3"/>
  <c r="K151" i="3" s="1"/>
  <c r="J152" i="3"/>
  <c r="J151" i="3" s="1"/>
  <c r="I151" i="3"/>
  <c r="H152" i="3"/>
  <c r="H151" i="3" s="1"/>
  <c r="H145" i="3"/>
  <c r="L134" i="3"/>
  <c r="K134" i="3"/>
  <c r="J134" i="3"/>
  <c r="I134" i="3"/>
  <c r="H134" i="3"/>
  <c r="M134" i="3"/>
  <c r="M33" i="3"/>
  <c r="M32" i="3" s="1"/>
  <c r="L33" i="3"/>
  <c r="L32" i="3" s="1"/>
  <c r="K33" i="3"/>
  <c r="K32" i="3" s="1"/>
  <c r="J33" i="3"/>
  <c r="J32" i="3" s="1"/>
  <c r="I33" i="3"/>
  <c r="I32" i="3" s="1"/>
  <c r="H33" i="3"/>
  <c r="H32" i="3" s="1"/>
  <c r="M24" i="3"/>
  <c r="L24" i="3"/>
  <c r="K24" i="3"/>
  <c r="J24" i="3"/>
  <c r="I24" i="3"/>
  <c r="H24" i="3"/>
  <c r="H21" i="3"/>
  <c r="I21" i="3"/>
  <c r="J21" i="3"/>
  <c r="K21" i="3"/>
  <c r="L21" i="3"/>
  <c r="M21" i="3"/>
  <c r="I223" i="3" l="1"/>
  <c r="J223" i="3"/>
  <c r="I284" i="3"/>
  <c r="J284" i="3"/>
  <c r="L284" i="3"/>
  <c r="K284" i="3"/>
  <c r="M284" i="3"/>
  <c r="M290" i="3"/>
  <c r="M289" i="3" s="1"/>
  <c r="L290" i="3"/>
  <c r="L289" i="3" s="1"/>
  <c r="K290" i="3"/>
  <c r="K289" i="3" s="1"/>
  <c r="M280" i="3"/>
  <c r="L280" i="3"/>
  <c r="K280" i="3"/>
  <c r="L270" i="3"/>
  <c r="K270" i="3"/>
  <c r="M276" i="3"/>
  <c r="L276" i="3"/>
  <c r="K276" i="3"/>
  <c r="J276" i="3"/>
  <c r="M274" i="3"/>
  <c r="L274" i="3"/>
  <c r="K274" i="3"/>
  <c r="J274" i="3"/>
  <c r="H280" i="3" l="1"/>
  <c r="H287" i="3"/>
  <c r="H284" i="3" s="1"/>
  <c r="I276" i="3"/>
  <c r="H276" i="3"/>
  <c r="I274" i="3"/>
  <c r="H274" i="3"/>
  <c r="H242" i="3"/>
  <c r="I242" i="3"/>
  <c r="I112" i="3"/>
  <c r="H190" i="3" l="1"/>
  <c r="H182" i="3"/>
  <c r="H181" i="3" s="1"/>
  <c r="H178" i="3"/>
  <c r="H177" i="3" s="1"/>
  <c r="H144" i="3"/>
  <c r="H138" i="3"/>
  <c r="M220" i="3"/>
  <c r="L220" i="3"/>
  <c r="K220" i="3"/>
  <c r="J220" i="3"/>
  <c r="I220" i="3"/>
  <c r="I210" i="3" s="1"/>
  <c r="H220" i="3"/>
  <c r="M206" i="3"/>
  <c r="M205" i="3" s="1"/>
  <c r="L206" i="3"/>
  <c r="L205" i="3" s="1"/>
  <c r="K206" i="3"/>
  <c r="K205" i="3" s="1"/>
  <c r="J206" i="3"/>
  <c r="J205" i="3" s="1"/>
  <c r="I205" i="3"/>
  <c r="I201" i="3" s="1"/>
  <c r="H206" i="3"/>
  <c r="H205" i="3" s="1"/>
  <c r="M190" i="3"/>
  <c r="L190" i="3"/>
  <c r="K190" i="3"/>
  <c r="J190" i="3"/>
  <c r="I190" i="3"/>
  <c r="M182" i="3"/>
  <c r="M181" i="3" s="1"/>
  <c r="L182" i="3"/>
  <c r="L181" i="3" s="1"/>
  <c r="K182" i="3"/>
  <c r="K181" i="3" s="1"/>
  <c r="J181" i="3"/>
  <c r="I181" i="3"/>
  <c r="M178" i="3"/>
  <c r="M177" i="3" s="1"/>
  <c r="L178" i="3"/>
  <c r="L177" i="3" s="1"/>
  <c r="K178" i="3"/>
  <c r="K177" i="3" s="1"/>
  <c r="J178" i="3"/>
  <c r="J177" i="3" s="1"/>
  <c r="I178" i="3"/>
  <c r="I177" i="3" s="1"/>
  <c r="M171" i="3"/>
  <c r="M170" i="3" s="1"/>
  <c r="L171" i="3"/>
  <c r="L170" i="3" s="1"/>
  <c r="K171" i="3"/>
  <c r="K170" i="3" s="1"/>
  <c r="J171" i="3"/>
  <c r="J170" i="3" s="1"/>
  <c r="I170" i="3"/>
  <c r="H171" i="3"/>
  <c r="H170" i="3" s="1"/>
  <c r="M164" i="3"/>
  <c r="L164" i="3"/>
  <c r="K164" i="3"/>
  <c r="J164" i="3"/>
  <c r="I164" i="3"/>
  <c r="M162" i="3"/>
  <c r="M161" i="3" s="1"/>
  <c r="L162" i="3"/>
  <c r="L161" i="3" s="1"/>
  <c r="K162" i="3"/>
  <c r="K161" i="3" s="1"/>
  <c r="J162" i="3"/>
  <c r="J161" i="3" s="1"/>
  <c r="I161" i="3"/>
  <c r="H162" i="3"/>
  <c r="H161" i="3" s="1"/>
  <c r="M155" i="3"/>
  <c r="L155" i="3"/>
  <c r="K155" i="3"/>
  <c r="J155" i="3"/>
  <c r="I155" i="3"/>
  <c r="H155" i="3"/>
  <c r="M145" i="3"/>
  <c r="M144" i="3" s="1"/>
  <c r="L145" i="3"/>
  <c r="L144" i="3" s="1"/>
  <c r="K145" i="3"/>
  <c r="K144" i="3" s="1"/>
  <c r="J145" i="3"/>
  <c r="J144" i="3" s="1"/>
  <c r="I144" i="3"/>
  <c r="M138" i="3"/>
  <c r="L138" i="3"/>
  <c r="K138" i="3"/>
  <c r="J138" i="3"/>
  <c r="I138" i="3"/>
  <c r="M210" i="3" l="1"/>
  <c r="M209" i="3" s="1"/>
  <c r="L201" i="3"/>
  <c r="K201" i="3"/>
  <c r="H210" i="3"/>
  <c r="H209" i="3" s="1"/>
  <c r="L210" i="3"/>
  <c r="L209" i="3" s="1"/>
  <c r="I209" i="3"/>
  <c r="J201" i="3"/>
  <c r="M201" i="3"/>
  <c r="K210" i="3"/>
  <c r="K209" i="3" s="1"/>
  <c r="J210" i="3"/>
  <c r="J209" i="3" s="1"/>
  <c r="H201" i="3"/>
  <c r="J199" i="3"/>
  <c r="J137" i="3" s="1"/>
  <c r="J136" i="3" s="1"/>
  <c r="I199" i="3"/>
  <c r="I137" i="3" s="1"/>
  <c r="H199" i="3"/>
  <c r="L199" i="3"/>
  <c r="L137" i="3" s="1"/>
  <c r="K199" i="3"/>
  <c r="K137" i="3" s="1"/>
  <c r="M199" i="3"/>
  <c r="M137" i="3" s="1"/>
  <c r="M112" i="3"/>
  <c r="L112" i="3"/>
  <c r="K112" i="3"/>
  <c r="J112" i="3"/>
  <c r="I111" i="3"/>
  <c r="H112" i="3"/>
  <c r="H111" i="3" s="1"/>
  <c r="I96" i="3"/>
  <c r="M96" i="3"/>
  <c r="L96" i="3"/>
  <c r="K96" i="3"/>
  <c r="J96" i="3"/>
  <c r="H96" i="3"/>
  <c r="M50" i="3"/>
  <c r="L50" i="3"/>
  <c r="K50" i="3"/>
  <c r="I136" i="3" l="1"/>
  <c r="K49" i="3"/>
  <c r="K48" i="3" s="1"/>
  <c r="J280" i="3"/>
  <c r="J290" i="3"/>
  <c r="J289" i="3" s="1"/>
  <c r="J257" i="3"/>
  <c r="J222" i="3"/>
  <c r="I290" i="3"/>
  <c r="I289" i="3" s="1"/>
  <c r="I257" i="3"/>
  <c r="I222" i="3"/>
  <c r="I50" i="3"/>
  <c r="I49" i="3" s="1"/>
  <c r="H290" i="3"/>
  <c r="H289" i="3" s="1"/>
  <c r="H257" i="3"/>
  <c r="H236" i="3"/>
  <c r="H105" i="3" l="1"/>
  <c r="H23" i="3"/>
  <c r="M257" i="3" l="1"/>
  <c r="L257" i="3"/>
  <c r="K257" i="3"/>
  <c r="K57" i="3"/>
  <c r="M66" i="3" l="1"/>
  <c r="L66" i="3"/>
  <c r="K66" i="3"/>
  <c r="I266" i="3" l="1"/>
  <c r="I20" i="3" l="1"/>
  <c r="J49" i="3" l="1"/>
  <c r="J48" i="3" s="1"/>
  <c r="I48" i="3"/>
  <c r="H50" i="3"/>
  <c r="H49" i="3" s="1"/>
  <c r="H48" i="3" s="1"/>
  <c r="I53" i="3"/>
  <c r="I52" i="3" s="1"/>
  <c r="J53" i="3"/>
  <c r="J52" i="3" s="1"/>
  <c r="H54" i="3"/>
  <c r="H53" i="3" s="1"/>
  <c r="H52" i="3" s="1"/>
  <c r="M39" i="3"/>
  <c r="H47" i="3" l="1"/>
  <c r="I47" i="3"/>
  <c r="J47" i="3"/>
  <c r="M49" i="3"/>
  <c r="M48" i="3" s="1"/>
  <c r="L49" i="3"/>
  <c r="L48" i="3" s="1"/>
  <c r="M52" i="3"/>
  <c r="L52" i="3"/>
  <c r="K52" i="3"/>
  <c r="K103" i="3"/>
  <c r="K47" i="3" l="1"/>
  <c r="L47" i="3"/>
  <c r="M47" i="3"/>
  <c r="M272" i="3"/>
  <c r="L272" i="3"/>
  <c r="K272" i="3"/>
  <c r="J272" i="3"/>
  <c r="I272" i="3"/>
  <c r="H272" i="3"/>
  <c r="M250" i="3"/>
  <c r="L250" i="3"/>
  <c r="K250" i="3"/>
  <c r="J250" i="3"/>
  <c r="I250" i="3"/>
  <c r="H250" i="3"/>
  <c r="M242" i="3"/>
  <c r="J242" i="3"/>
  <c r="M244" i="3"/>
  <c r="L244" i="3"/>
  <c r="K244" i="3"/>
  <c r="J244" i="3"/>
  <c r="I244" i="3"/>
  <c r="H244" i="3"/>
  <c r="M293" i="3"/>
  <c r="L293" i="3"/>
  <c r="K293" i="3"/>
  <c r="J293" i="3"/>
  <c r="I293" i="3"/>
  <c r="H293" i="3"/>
  <c r="M30" i="3" l="1"/>
  <c r="M29" i="3" s="1"/>
  <c r="L30" i="3"/>
  <c r="L29" i="3" s="1"/>
  <c r="K30" i="3"/>
  <c r="K29" i="3" s="1"/>
  <c r="J30" i="3"/>
  <c r="J29" i="3" s="1"/>
  <c r="M130" i="3"/>
  <c r="L130" i="3"/>
  <c r="K130" i="3"/>
  <c r="J130" i="3"/>
  <c r="I130" i="3"/>
  <c r="H130" i="3"/>
  <c r="I99" i="3"/>
  <c r="H99" i="3"/>
  <c r="H98" i="3" s="1"/>
  <c r="I30" i="3"/>
  <c r="I29" i="3" s="1"/>
  <c r="H29" i="3"/>
  <c r="M71" i="3" l="1"/>
  <c r="L71" i="3"/>
  <c r="K71" i="3"/>
  <c r="J71" i="3"/>
  <c r="I71" i="3"/>
  <c r="M69" i="3"/>
  <c r="L69" i="3"/>
  <c r="K69" i="3"/>
  <c r="J69" i="3"/>
  <c r="I69" i="3"/>
  <c r="H71" i="3"/>
  <c r="H69" i="3"/>
  <c r="J66" i="3"/>
  <c r="I66" i="3"/>
  <c r="H66" i="3"/>
  <c r="M62" i="3"/>
  <c r="L62" i="3"/>
  <c r="K62" i="3"/>
  <c r="J62" i="3"/>
  <c r="I62" i="3"/>
  <c r="H62" i="3"/>
  <c r="M59" i="3"/>
  <c r="L59" i="3"/>
  <c r="K59" i="3"/>
  <c r="I59" i="3"/>
  <c r="H59" i="3"/>
  <c r="M43" i="3"/>
  <c r="L43" i="3"/>
  <c r="K43" i="3"/>
  <c r="J43" i="3"/>
  <c r="I43" i="3"/>
  <c r="H43" i="3"/>
  <c r="M41" i="3"/>
  <c r="L41" i="3"/>
  <c r="K41" i="3"/>
  <c r="J41" i="3"/>
  <c r="I41" i="3"/>
  <c r="H41" i="3"/>
  <c r="L39" i="3"/>
  <c r="K39" i="3"/>
  <c r="J39" i="3"/>
  <c r="I39" i="3"/>
  <c r="H39" i="3"/>
  <c r="M37" i="3"/>
  <c r="L37" i="3"/>
  <c r="K37" i="3"/>
  <c r="J37" i="3"/>
  <c r="I37" i="3"/>
  <c r="H37" i="3"/>
  <c r="M27" i="3"/>
  <c r="L27" i="3"/>
  <c r="K27" i="3"/>
  <c r="J27" i="3"/>
  <c r="I27" i="3"/>
  <c r="I26" i="3" s="1"/>
  <c r="H27" i="3"/>
  <c r="H20" i="3"/>
  <c r="I36" i="3" l="1"/>
  <c r="M20" i="3"/>
  <c r="L20" i="3"/>
  <c r="K20" i="3"/>
  <c r="J20" i="3"/>
  <c r="M26" i="3"/>
  <c r="L26" i="3"/>
  <c r="K26" i="3"/>
  <c r="J26" i="3"/>
  <c r="H26" i="3"/>
  <c r="H19" i="3" s="1"/>
  <c r="M23" i="3"/>
  <c r="L23" i="3"/>
  <c r="K23" i="3"/>
  <c r="J23" i="3"/>
  <c r="I23" i="3"/>
  <c r="I19" i="3" s="1"/>
  <c r="K19" i="3" l="1"/>
  <c r="M19" i="3"/>
  <c r="L19" i="3"/>
  <c r="J19" i="3"/>
  <c r="L292" i="3"/>
  <c r="M292" i="3"/>
  <c r="K292" i="3"/>
  <c r="J292" i="3"/>
  <c r="I292" i="3"/>
  <c r="H292" i="3"/>
  <c r="M270" i="3"/>
  <c r="J270" i="3"/>
  <c r="I270" i="3"/>
  <c r="H270" i="3"/>
  <c r="M268" i="3"/>
  <c r="L268" i="3"/>
  <c r="K268" i="3"/>
  <c r="J268" i="3"/>
  <c r="I268" i="3"/>
  <c r="I265" i="3" s="1"/>
  <c r="H268" i="3"/>
  <c r="M266" i="3"/>
  <c r="L266" i="3"/>
  <c r="K265" i="3"/>
  <c r="J266" i="3"/>
  <c r="J265" i="3" s="1"/>
  <c r="H266" i="3"/>
  <c r="M256" i="3"/>
  <c r="L256" i="3"/>
  <c r="K256" i="3"/>
  <c r="J256" i="3"/>
  <c r="I256" i="3"/>
  <c r="H256" i="3"/>
  <c r="H239" i="3"/>
  <c r="M254" i="3"/>
  <c r="L254" i="3"/>
  <c r="K254" i="3"/>
  <c r="J254" i="3"/>
  <c r="I254" i="3"/>
  <c r="H254" i="3"/>
  <c r="M239" i="3"/>
  <c r="L239" i="3"/>
  <c r="K239" i="3"/>
  <c r="J239" i="3"/>
  <c r="I239" i="3"/>
  <c r="M236" i="3"/>
  <c r="L236" i="3"/>
  <c r="K236" i="3"/>
  <c r="J236" i="3"/>
  <c r="I236" i="3"/>
  <c r="M234" i="3"/>
  <c r="L234" i="3"/>
  <c r="K234" i="3"/>
  <c r="J234" i="3"/>
  <c r="I234" i="3"/>
  <c r="H234" i="3"/>
  <c r="H233" i="3" s="1"/>
  <c r="M57" i="3"/>
  <c r="L57" i="3"/>
  <c r="J57" i="3"/>
  <c r="J56" i="3" s="1"/>
  <c r="I57" i="3"/>
  <c r="I56" i="3" s="1"/>
  <c r="H57" i="3"/>
  <c r="M120" i="3"/>
  <c r="M119" i="3" s="1"/>
  <c r="L120" i="3"/>
  <c r="L119" i="3" s="1"/>
  <c r="K120" i="3"/>
  <c r="K119" i="3" s="1"/>
  <c r="J119" i="3"/>
  <c r="I119" i="3"/>
  <c r="H120" i="3"/>
  <c r="H119" i="3" s="1"/>
  <c r="M223" i="3"/>
  <c r="M222" i="3" s="1"/>
  <c r="L223" i="3"/>
  <c r="L222" i="3" s="1"/>
  <c r="K223" i="3"/>
  <c r="K222" i="3" s="1"/>
  <c r="H223" i="3"/>
  <c r="H222" i="3" s="1"/>
  <c r="M238" i="3" l="1"/>
  <c r="L238" i="3"/>
  <c r="K238" i="3"/>
  <c r="H238" i="3"/>
  <c r="I238" i="3"/>
  <c r="J238" i="3"/>
  <c r="H265" i="3"/>
  <c r="M265" i="3"/>
  <c r="L265" i="3"/>
  <c r="I233" i="3"/>
  <c r="M233" i="3"/>
  <c r="J233" i="3"/>
  <c r="K233" i="3"/>
  <c r="L233" i="3"/>
  <c r="H232" i="3" l="1"/>
  <c r="H231" i="3" s="1"/>
  <c r="K232" i="3"/>
  <c r="K231" i="3" s="1"/>
  <c r="J232" i="3"/>
  <c r="J231" i="3" s="1"/>
  <c r="L232" i="3"/>
  <c r="L231" i="3" s="1"/>
  <c r="M232" i="3"/>
  <c r="M231" i="3" s="1"/>
  <c r="I232" i="3"/>
  <c r="I231" i="3" s="1"/>
  <c r="H164" i="3"/>
  <c r="H137" i="3" s="1"/>
  <c r="H136" i="3" s="1"/>
  <c r="M133" i="3"/>
  <c r="M132" i="3" s="1"/>
  <c r="L133" i="3"/>
  <c r="L132" i="3" s="1"/>
  <c r="K133" i="3"/>
  <c r="K132" i="3" s="1"/>
  <c r="J133" i="3"/>
  <c r="J132" i="3" s="1"/>
  <c r="I133" i="3"/>
  <c r="I132" i="3" s="1"/>
  <c r="H133" i="3"/>
  <c r="H132" i="3" s="1"/>
  <c r="M128" i="3"/>
  <c r="M127" i="3" s="1"/>
  <c r="L128" i="3"/>
  <c r="L127" i="3" s="1"/>
  <c r="K128" i="3"/>
  <c r="K127" i="3" s="1"/>
  <c r="J128" i="3"/>
  <c r="J127" i="3" s="1"/>
  <c r="I128" i="3"/>
  <c r="I127" i="3" s="1"/>
  <c r="H128" i="3"/>
  <c r="H127" i="3" s="1"/>
  <c r="M123" i="3"/>
  <c r="M122" i="3" s="1"/>
  <c r="L123" i="3"/>
  <c r="L122" i="3" s="1"/>
  <c r="K123" i="3"/>
  <c r="K122" i="3" s="1"/>
  <c r="J123" i="3"/>
  <c r="J122" i="3" s="1"/>
  <c r="I123" i="3"/>
  <c r="I122" i="3" s="1"/>
  <c r="H123" i="3"/>
  <c r="H122" i="3" s="1"/>
  <c r="M111" i="3"/>
  <c r="M110" i="3" s="1"/>
  <c r="M109" i="3" s="1"/>
  <c r="L111" i="3"/>
  <c r="L110" i="3" s="1"/>
  <c r="L109" i="3" s="1"/>
  <c r="K111" i="3"/>
  <c r="K110" i="3" s="1"/>
  <c r="K109" i="3" s="1"/>
  <c r="J111" i="3"/>
  <c r="J110" i="3" s="1"/>
  <c r="J109" i="3" s="1"/>
  <c r="I110" i="3"/>
  <c r="I109" i="3" s="1"/>
  <c r="H110" i="3"/>
  <c r="H109" i="3" s="1"/>
  <c r="M107" i="3"/>
  <c r="L107" i="3"/>
  <c r="K107" i="3"/>
  <c r="I107" i="3"/>
  <c r="H107" i="3"/>
  <c r="M105" i="3"/>
  <c r="L105" i="3"/>
  <c r="K105" i="3"/>
  <c r="J105" i="3"/>
  <c r="I105" i="3"/>
  <c r="M103" i="3"/>
  <c r="L103" i="3"/>
  <c r="J103" i="3"/>
  <c r="H103" i="3"/>
  <c r="M99" i="3"/>
  <c r="M98" i="3" s="1"/>
  <c r="L99" i="3"/>
  <c r="L98" i="3" s="1"/>
  <c r="K99" i="3"/>
  <c r="K98" i="3" s="1"/>
  <c r="J99" i="3"/>
  <c r="J98" i="3" s="1"/>
  <c r="I98" i="3"/>
  <c r="M95" i="3"/>
  <c r="L95" i="3"/>
  <c r="K95" i="3"/>
  <c r="J95" i="3"/>
  <c r="I95" i="3"/>
  <c r="H95" i="3"/>
  <c r="M92" i="3"/>
  <c r="L92" i="3"/>
  <c r="K92" i="3"/>
  <c r="J92" i="3"/>
  <c r="I92" i="3"/>
  <c r="H92" i="3"/>
  <c r="M90" i="3"/>
  <c r="L90" i="3"/>
  <c r="K90" i="3"/>
  <c r="J90" i="3"/>
  <c r="I90" i="3"/>
  <c r="H90" i="3"/>
  <c r="M88" i="3"/>
  <c r="L88" i="3"/>
  <c r="K88" i="3"/>
  <c r="J88" i="3"/>
  <c r="I88" i="3"/>
  <c r="H88" i="3"/>
  <c r="M86" i="3"/>
  <c r="L86" i="3"/>
  <c r="K86" i="3"/>
  <c r="J86" i="3"/>
  <c r="I86" i="3"/>
  <c r="H86" i="3"/>
  <c r="M75" i="3"/>
  <c r="M74" i="3" s="1"/>
  <c r="M73" i="3" s="1"/>
  <c r="L75" i="3"/>
  <c r="L74" i="3" s="1"/>
  <c r="L73" i="3" s="1"/>
  <c r="K75" i="3"/>
  <c r="K74" i="3" s="1"/>
  <c r="K73" i="3" s="1"/>
  <c r="J75" i="3"/>
  <c r="J74" i="3" s="1"/>
  <c r="J73" i="3" s="1"/>
  <c r="H75" i="3"/>
  <c r="H74" i="3" s="1"/>
  <c r="H73" i="3" s="1"/>
  <c r="M65" i="3"/>
  <c r="L65" i="3"/>
  <c r="K65" i="3"/>
  <c r="J65" i="3"/>
  <c r="I65" i="3"/>
  <c r="H65" i="3"/>
  <c r="M68" i="3"/>
  <c r="L68" i="3"/>
  <c r="K68" i="3"/>
  <c r="J68" i="3"/>
  <c r="I68" i="3"/>
  <c r="H68" i="3"/>
  <c r="M61" i="3"/>
  <c r="L61" i="3"/>
  <c r="K61" i="3"/>
  <c r="J61" i="3"/>
  <c r="J45" i="3" s="1"/>
  <c r="I61" i="3"/>
  <c r="I45" i="3" s="1"/>
  <c r="H61" i="3"/>
  <c r="M56" i="3"/>
  <c r="L56" i="3"/>
  <c r="K56" i="3"/>
  <c r="H56" i="3"/>
  <c r="M36" i="3"/>
  <c r="M35" i="3" s="1"/>
  <c r="L36" i="3"/>
  <c r="L35" i="3" s="1"/>
  <c r="K36" i="3"/>
  <c r="K35" i="3" s="1"/>
  <c r="J36" i="3"/>
  <c r="J35" i="3" s="1"/>
  <c r="I35" i="3"/>
  <c r="H36" i="3"/>
  <c r="H35" i="3" s="1"/>
  <c r="M18" i="3"/>
  <c r="L18" i="3"/>
  <c r="K18" i="3"/>
  <c r="J18" i="3"/>
  <c r="I18" i="3"/>
  <c r="H18" i="3"/>
  <c r="L84" i="3" l="1"/>
  <c r="L17" i="3"/>
  <c r="L118" i="3"/>
  <c r="K118" i="3"/>
  <c r="I118" i="3"/>
  <c r="M118" i="3"/>
  <c r="H118" i="3"/>
  <c r="J118" i="3"/>
  <c r="H45" i="3"/>
  <c r="M45" i="3"/>
  <c r="M17" i="3" s="1"/>
  <c r="K45" i="3"/>
  <c r="L45" i="3"/>
  <c r="K136" i="3"/>
  <c r="L136" i="3"/>
  <c r="L83" i="3" s="1"/>
  <c r="M136" i="3"/>
  <c r="H102" i="3"/>
  <c r="H101" i="3" s="1"/>
  <c r="L102" i="3"/>
  <c r="L101" i="3" s="1"/>
  <c r="J102" i="3"/>
  <c r="J101" i="3" s="1"/>
  <c r="I102" i="3"/>
  <c r="I101" i="3" s="1"/>
  <c r="M102" i="3"/>
  <c r="M101" i="3" s="1"/>
  <c r="K102" i="3"/>
  <c r="K101" i="3" s="1"/>
  <c r="I85" i="3"/>
  <c r="I84" i="3" s="1"/>
  <c r="M85" i="3"/>
  <c r="M84" i="3" s="1"/>
  <c r="K85" i="3"/>
  <c r="K84" i="3" s="1"/>
  <c r="J85" i="3"/>
  <c r="J84" i="3" s="1"/>
  <c r="H85" i="3"/>
  <c r="H84" i="3" s="1"/>
  <c r="L85" i="3"/>
  <c r="H64" i="3"/>
  <c r="L64" i="3"/>
  <c r="J64" i="3"/>
  <c r="J17" i="3" s="1"/>
  <c r="I64" i="3"/>
  <c r="I17" i="3" s="1"/>
  <c r="M64" i="3"/>
  <c r="K64" i="3"/>
  <c r="J83" i="3" l="1"/>
  <c r="M83" i="3"/>
  <c r="H83" i="3"/>
  <c r="I83" i="3"/>
  <c r="I16" i="3" s="1"/>
  <c r="H17" i="3"/>
  <c r="J16" i="3"/>
  <c r="K17" i="3"/>
  <c r="K83" i="3"/>
  <c r="H16" i="3" l="1"/>
  <c r="H297" i="3" s="1"/>
  <c r="I297" i="3"/>
  <c r="K16" i="3"/>
  <c r="K297" i="3" s="1"/>
  <c r="J297" i="3"/>
  <c r="M16" i="3"/>
  <c r="M297" i="3" s="1"/>
  <c r="L16" i="3"/>
  <c r="L297" i="3" s="1"/>
</calcChain>
</file>

<file path=xl/sharedStrings.xml><?xml version="1.0" encoding="utf-8"?>
<sst xmlns="http://schemas.openxmlformats.org/spreadsheetml/2006/main" count="1027" uniqueCount="503">
  <si>
    <t/>
  </si>
  <si>
    <t>000</t>
  </si>
  <si>
    <t>НАЛОГОВЫЕ И НЕНАЛОГОВЫЕ ДОХОДЫ</t>
  </si>
  <si>
    <t>Налоговые доходы</t>
  </si>
  <si>
    <t>НАЛОГИ НА ПРИБЫЛЬ, ДОХОДЫ</t>
  </si>
  <si>
    <t>182</t>
  </si>
  <si>
    <t>Федеральная налоговая служба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</si>
  <si>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</si>
  <si>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</si>
  <si>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</si>
  <si>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</si>
  <si>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</si>
  <si>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</si>
  <si>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</si>
  <si>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1 01 02020 01 1000 110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</si>
  <si>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</si>
  <si>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</si>
  <si>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</si>
  <si>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1 01 02030 01 1000 110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</si>
  <si>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</si>
  <si>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1 01 02040 01 0000 110 </t>
  </si>
  <si>
    <t xml:space="preserve">1 01 02040 01 1000 110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</si>
  <si>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</si>
  <si>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</si>
  <si>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</si>
  <si>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</si>
  <si>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Федеральное казначейство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</si>
  <si>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</si>
  <si>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</si>
  <si>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</si>
  <si>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</si>
  <si>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</si>
  <si>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</si>
  <si>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</si>
  <si>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</si>
  <si>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</si>
  <si>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НАЛОГИ НА ИМУЩЕСТВО</t>
  </si>
  <si>
    <t>ГОСУДАРСТВЕННАЯ ПОШЛИНА</t>
  </si>
  <si>
    <t>188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</si>
  <si>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</si>
  <si>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</si>
  <si>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</si>
  <si>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</si>
  <si>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</si>
  <si>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</si>
  <si>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</si>
  <si>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1 11 05300 00 0000 120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</si>
  <si>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</si>
  <si>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</si>
  <si>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</si>
  <si>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</si>
  <si>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</si>
  <si>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</si>
  <si>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</si>
  <si>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</si>
  <si>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 xml:space="preserve">1 12 01030 01 0000 120 </t>
  </si>
  <si>
    <t>Плата за сбросы загрязняющих веществ в водные объекты</t>
  </si>
  <si>
    <t xml:space="preserve">1 12 01030 01 6000 120 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</si>
  <si>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</si>
  <si>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1 12 01040 01 0000 120 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</si>
  <si>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</si>
  <si>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</si>
  <si>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</si>
  <si>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</si>
  <si>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</si>
  <si>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</si>
  <si>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</si>
  <si>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</si>
  <si>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</si>
  <si>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</si>
  <si>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</si>
  <si>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</si>
  <si>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</si>
  <si>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Наименование группы источников доходов бюджетов/ наименование источника дохода бюджета</t>
  </si>
  <si>
    <t>Классификация доходов бюджета</t>
  </si>
  <si>
    <t>Номер реестровой записи*</t>
  </si>
  <si>
    <t>Код доходов бюджета</t>
  </si>
  <si>
    <t>Х</t>
  </si>
  <si>
    <t>Наименование кода доходов бюджета</t>
  </si>
  <si>
    <t>Федеральная служба по надзору в сфере природопользования</t>
  </si>
  <si>
    <t>Коды</t>
  </si>
  <si>
    <t>Форма по ОКУД</t>
  </si>
  <si>
    <t>Дата</t>
  </si>
  <si>
    <t>Глава по БК</t>
  </si>
  <si>
    <t>по ОКТМО</t>
  </si>
  <si>
    <t>по ОКЕИ</t>
  </si>
  <si>
    <t>Наименование бюджета</t>
  </si>
  <si>
    <t>тыс.рублей</t>
  </si>
  <si>
    <t xml:space="preserve">Единица измерения: </t>
  </si>
  <si>
    <t>Всего:</t>
  </si>
  <si>
    <t>* номер реестровой записи формируется в электронной форме в государственной интергрированной системе управления общественными финансами "Электронный бюджет"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</si>
  <si>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</si>
  <si>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</si>
  <si>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</si>
  <si>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 xml:space="preserve"> 1 11 09040 00 0000 120</t>
  </si>
  <si>
    <t>002</t>
  </si>
  <si>
    <t>Управление Министерства внутренних дел Российской Федерации по Амурской области</t>
  </si>
  <si>
    <t>ПРОЧИЕ НЕНАЛОГОВЫЕ ДОХОДЫ</t>
  </si>
  <si>
    <t>Прочие неналоговые доходы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</si>
  <si>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</si>
  <si>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</si>
  <si>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реализацию федеральных целевых программ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</si>
  <si>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</si>
  <si>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</si>
  <si>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</si>
  <si>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</si>
  <si>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2 02 20051 00 0000 151</t>
  </si>
  <si>
    <t>2 02 25558 00 0000 151</t>
  </si>
  <si>
    <t>Код строки **</t>
  </si>
  <si>
    <t>**- код строки  формируется в электронной форме в государственной интергрированной системе управления общественными финансами "Электронный бюджет"</t>
  </si>
  <si>
    <t>Реестр источников доходов городского бюджета</t>
  </si>
  <si>
    <t>Финансовое Управление Администрации города Тынды</t>
  </si>
  <si>
    <t>Наименование главного администратора доходов городского бюджета</t>
  </si>
  <si>
    <t>Показатели прогноза доходов бюджета по источнику доходов бюджета, сформированные в целях составления и утверждения нормативного правового акта о городском  бюджете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</si>
  <si>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</si>
  <si>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</si>
  <si>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 xml:space="preserve">1 05 02010 02 1000 110 </t>
  </si>
  <si>
    <t xml:space="preserve">1 05 02010 02 0000 110 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</si>
  <si>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</si>
  <si>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1 05 02020 02 0000 110 </t>
  </si>
  <si>
    <t xml:space="preserve">1 05 02020 02 1000 110 </t>
  </si>
  <si>
    <t>Единый налог на вмененный доход для отдельных видов деятельности (за налоговые периоды, истекшие до 1 января 2011 года)(сумма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</si>
  <si>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</si>
  <si>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</si>
  <si>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</si>
  <si>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1 05 04010 02 0000 110 </t>
  </si>
  <si>
    <t xml:space="preserve">1 05 04010 02 1000 110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</si>
  <si>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</si>
  <si>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</si>
  <si>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1 06 01020 04 0000 110 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</si>
  <si>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</si>
  <si>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</si>
  <si>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</si>
  <si>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</si>
  <si>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</si>
  <si>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</si>
  <si>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1 06 03000 00 0000 110 </t>
  </si>
  <si>
    <t xml:space="preserve">1 06 04000 00 0000 110 </t>
  </si>
  <si>
    <t>Государственная пошлина по делам, рассматриваемым в судах общей юрисдикции, мировыми судьями</t>
  </si>
  <si>
    <t xml:space="preserve">1 08 03000 01 0000 110 </t>
  </si>
  <si>
    <t xml:space="preserve">1 08 03010 01 1000 110 </t>
  </si>
  <si>
    <t>222</t>
  </si>
  <si>
    <t>Администрация города Тынды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</si>
  <si>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</si>
  <si>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</si>
  <si>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Комитет по управлению муниципальным имуществом Администрации города Тынды</t>
  </si>
  <si>
    <t>003</t>
  </si>
  <si>
    <t xml:space="preserve">1 11 05012 04 0000 120 </t>
  </si>
  <si>
    <t xml:space="preserve">1 11 05010 00 0000 120 </t>
  </si>
  <si>
    <t xml:space="preserve">1 11 05024 04 0000 120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</si>
  <si>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</si>
  <si>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</si>
  <si>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 xml:space="preserve">1 11 05074 04 0000 120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</si>
  <si>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</si>
  <si>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1 11 05312 04 0000 120 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</si>
  <si>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</si>
  <si>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1 11 05310 00 0000 120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</si>
  <si>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</si>
  <si>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</si>
  <si>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</si>
  <si>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</si>
  <si>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городских округов</t>
  </si>
  <si>
    <t>Комитет по культуре Администрации города Тынды</t>
  </si>
  <si>
    <t>Прочие доходы от компенсации затрат  государства</t>
  </si>
  <si>
    <t xml:space="preserve">1 13 02990 00 0000 130 </t>
  </si>
  <si>
    <t xml:space="preserve">1 13 02994 04 0000 130 </t>
  </si>
  <si>
    <t>008</t>
  </si>
  <si>
    <t>Доходы от продажи квартир</t>
  </si>
  <si>
    <t>Доходы от продажи квартир, находящихся в собственности городских округов</t>
  </si>
  <si>
    <t xml:space="preserve">1 14 01000 00 0000 410 </t>
  </si>
  <si>
    <t xml:space="preserve">1 14 01040 04 0000 410 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</si>
  <si>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</si>
  <si>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1 14 02040 04 0000 410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</si>
  <si>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</si>
  <si>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1 14 02043 04 0000 410 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</si>
  <si>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</si>
  <si>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</si>
  <si>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</si>
  <si>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1 14 06012 04 0000 430 </t>
  </si>
  <si>
    <t xml:space="preserve">1 15 02040 04 0000 140 </t>
  </si>
  <si>
    <t>Управление федеральной службы государственной регистрации, кадастра и картографии по Амурской области</t>
  </si>
  <si>
    <t>321</t>
  </si>
  <si>
    <t>Управление федеральной службы по ветеринарному и фитосанитарному надзору по Забайкальскому краю и Амурской области</t>
  </si>
  <si>
    <t>081</t>
  </si>
  <si>
    <t>Прочие неналоговые доходы бюджетов городских округов</t>
  </si>
  <si>
    <t>1 17 05040 04 0000 180</t>
  </si>
  <si>
    <t>Дотации бюджетам городских округов на поддержку мер по обеспечению сбалансированности бюджетов</t>
  </si>
  <si>
    <t>Дотации бюджетам городских округов на выравнивание бюджетной обеспеченности</t>
  </si>
  <si>
    <t>Субсидии бюджетам городских округов на реализацию федеральных целевых программ</t>
  </si>
  <si>
    <t xml:space="preserve"> 2 02 20051 04 0000 151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</si>
  <si>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</si>
  <si>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субсидии бюджетам городских округов</t>
  </si>
  <si>
    <t xml:space="preserve">Прочие субсидии </t>
  </si>
  <si>
    <t>Управление образования Администрации города Тынды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</si>
  <si>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</si>
  <si>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014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</si>
  <si>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</si>
  <si>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</si>
  <si>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</si>
  <si>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</si>
  <si>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</si>
  <si>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</si>
  <si>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Прочие субвенции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</si>
  <si>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</si>
  <si>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</si>
  <si>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Наименование финансового органа</t>
  </si>
  <si>
    <t xml:space="preserve">1 06 01020 04 1000 110 </t>
  </si>
  <si>
    <t xml:space="preserve">1 06 03032 04 1000 110 </t>
  </si>
  <si>
    <t xml:space="preserve">1 06 04042 04 1000 110 </t>
  </si>
  <si>
    <t>1 12 01010 01 0000 120</t>
  </si>
  <si>
    <t xml:space="preserve"> 12 01010 01 6000 120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</si>
  <si>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</si>
  <si>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</si>
  <si>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2 02 25558 04 0000 151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</si>
  <si>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</si>
  <si>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городской бюджет</t>
  </si>
  <si>
    <t xml:space="preserve">  на очередной финансовый год
 </t>
  </si>
  <si>
    <t xml:space="preserve">  на первый год планового периода
 </t>
  </si>
  <si>
    <t xml:space="preserve">  на второй год планового периода
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</si>
  <si>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</si>
  <si>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</si>
  <si>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</si>
  <si>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1 12 01041 01 6000 120 </t>
  </si>
  <si>
    <t xml:space="preserve">1 14 06020 00 0000 430 </t>
  </si>
  <si>
    <t xml:space="preserve">1 14 06024 04 0000 430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</si>
  <si>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</si>
  <si>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Администрация города Тынды</t>
  </si>
  <si>
    <t xml:space="preserve">Субсидии бюджетам  на адресную поддержку спортивных организаций, осуществляющих подготовку спортивного резерва для сборных команд Российской Федерации </t>
  </si>
  <si>
    <t>Субсидии бюджетам  на  мероприятия по переселению граждан из ветхого и аварийного жилья в зоне Байкало - Амурскгой магистрали</t>
  </si>
  <si>
    <t>Субсидии бюджетам  городских округов на  мероприятия по переселению граждан из ветхого и аварийного жилья в зоне Байкало - Амурскгой магистрали</t>
  </si>
  <si>
    <t>Субсидии бюджетам  на реализацию мероприятий по обеспечению жильем молодых семей</t>
  </si>
  <si>
    <t>Налог, взимаемый в связи с применением упрощенной системы налогообложения</t>
  </si>
  <si>
    <t xml:space="preserve">1 05 01000 00 0000 110 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</si>
  <si>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</si>
  <si>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</si>
  <si>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</si>
  <si>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1 05 01020 01 0000 110 </t>
  </si>
  <si>
    <t xml:space="preserve">1 05 01011 01 0000 110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</si>
  <si>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</si>
  <si>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Субсидии бюджетам на финансовое обеспечение отдельных полномочий</t>
  </si>
  <si>
    <t>Субсидии бюджетам городских округов на финансовое обеспечение отдельных полномочий</t>
  </si>
  <si>
    <t>2 19 60010 04 0000 150</t>
  </si>
  <si>
    <t>2 02 39999 04 0000 150</t>
  </si>
  <si>
    <t>2 02 39999 00 0000 150</t>
  </si>
  <si>
    <t>2 02 35120 04 0000 150</t>
  </si>
  <si>
    <t>2 02 35120 00 0000 150</t>
  </si>
  <si>
    <t>2 02 35082 04 0000 150</t>
  </si>
  <si>
    <t>2 02 35082 00 0000 150</t>
  </si>
  <si>
    <t>2 02 30027 04 0000 150</t>
  </si>
  <si>
    <t>2 02 30027 00 0000 150</t>
  </si>
  <si>
    <t>2 02 29999 04 0000 150</t>
  </si>
  <si>
    <t>2 02 29999 00 0000 150</t>
  </si>
  <si>
    <t>2 02 29998 04 0000 150</t>
  </si>
  <si>
    <t>2 02 29998 00 0000 150</t>
  </si>
  <si>
    <t>2 02 25555 04 0000 150</t>
  </si>
  <si>
    <t>2 02 25555 00 0000 150</t>
  </si>
  <si>
    <t xml:space="preserve"> 2 02 25497 04 0000 150</t>
  </si>
  <si>
    <t xml:space="preserve"> 2 02 25497 00 0000 150</t>
  </si>
  <si>
    <t xml:space="preserve"> 2 02 25081 04 0000 150</t>
  </si>
  <si>
    <t xml:space="preserve"> 2 02 25081 00 0000 150</t>
  </si>
  <si>
    <t xml:space="preserve"> 2 02 25023 04 0000 150</t>
  </si>
  <si>
    <t xml:space="preserve"> 2 02 25023 00 0000 150</t>
  </si>
  <si>
    <t>2 02 15002 04 0000 150</t>
  </si>
  <si>
    <t>2 02 15002 00 0000 150</t>
  </si>
  <si>
    <t>2 02 15001 04 0000 150</t>
  </si>
  <si>
    <t>2 02 15001 00 0000 150</t>
  </si>
  <si>
    <t>2 02 30029 00 0000 150</t>
  </si>
  <si>
    <t>2 02 30029 04 0000 150</t>
  </si>
  <si>
    <t>Управление муниципального имуществаи земельных  отношений  Администрации города Тынды</t>
  </si>
  <si>
    <t>Управление культуры, искусства, кинофикации и архивного дела Администрации города Тынды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</si>
  <si>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</si>
  <si>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</si>
  <si>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</si>
  <si>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</si>
  <si>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t>018</t>
  </si>
  <si>
    <t xml:space="preserve">1 03 02231 01 0000 110 </t>
  </si>
  <si>
    <t xml:space="preserve">1 03 02241 01 0000 110 </t>
  </si>
  <si>
    <t xml:space="preserve">1 03 02251 01 0000 110 </t>
  </si>
  <si>
    <t xml:space="preserve">1 03 02261 01 0000 110 </t>
  </si>
  <si>
    <t>Управление муниципального имущества и земельных  отношений  Администрации города Тынды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</si>
  <si>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</si>
  <si>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914</t>
  </si>
  <si>
    <t xml:space="preserve">1 16 01053 01 0035 140 </t>
  </si>
  <si>
    <t xml:space="preserve">1 16 01053 01 0000 140 </t>
  </si>
  <si>
    <t xml:space="preserve">1 16 01050 01 0000 140 </t>
  </si>
  <si>
    <t xml:space="preserve">1 16 01000 01 0000 140 </t>
  </si>
  <si>
    <t>900</t>
  </si>
  <si>
    <t xml:space="preserve">1 16 01053 01 0059 140 </t>
  </si>
  <si>
    <t xml:space="preserve">1 16 01053 01 9000 140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</si>
  <si>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</si>
  <si>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1 16 01083 01 0000 140 </t>
  </si>
  <si>
    <t xml:space="preserve">1 16 01083 01 0281 140 </t>
  </si>
  <si>
    <t xml:space="preserve">1 16 01080 01 0000 140 </t>
  </si>
  <si>
    <t xml:space="preserve">1 16 01060 01 0000 140 </t>
  </si>
  <si>
    <t xml:space="preserve">1 16 01063 01 0008 140 </t>
  </si>
  <si>
    <t xml:space="preserve">1 16 01063 01 0009 140 </t>
  </si>
  <si>
    <t xml:space="preserve">1 16 01063 01 0101 140 </t>
  </si>
  <si>
    <t xml:space="preserve">1 16 01063 01 9000 140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</si>
  <si>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</si>
  <si>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</si>
  <si>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</si>
  <si>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1 16 01130 01 0000 140 </t>
  </si>
  <si>
    <t xml:space="preserve">1 16 01133 01 0000 140 </t>
  </si>
  <si>
    <t xml:space="preserve">1 16 01133 01 9000 140 </t>
  </si>
  <si>
    <t xml:space="preserve">1 16 01140 01 0000 140 </t>
  </si>
  <si>
    <t xml:space="preserve">1 16 01143 01 0000 140 </t>
  </si>
  <si>
    <t xml:space="preserve">1 16 01143 01 0002 140 </t>
  </si>
  <si>
    <t xml:space="preserve">1 16 01143 01 0016 140 </t>
  </si>
  <si>
    <t xml:space="preserve">1 16 01143 01 9000 140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</si>
  <si>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</si>
  <si>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</si>
  <si>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1 16 01150 01 0000 140 </t>
  </si>
  <si>
    <t xml:space="preserve">1 16 01153 01 0005 140 </t>
  </si>
  <si>
    <t xml:space="preserve">1 16 01153 01 0006 140 </t>
  </si>
  <si>
    <t xml:space="preserve">1 16 01153 01 9000 140 </t>
  </si>
  <si>
    <t xml:space="preserve">1 16 01170 01 0000 140 </t>
  </si>
  <si>
    <t xml:space="preserve">1 16 01173 01 0007 140 </t>
  </si>
  <si>
    <t xml:space="preserve">1 16 01173 01 9000 140 </t>
  </si>
  <si>
    <t xml:space="preserve">1 16 01173 01 0000 140 </t>
  </si>
  <si>
    <t xml:space="preserve">1 16 01190 01 0000 140 </t>
  </si>
  <si>
    <t xml:space="preserve">1 16 01193 01 0005 140 </t>
  </si>
  <si>
    <t xml:space="preserve">1 16 01193 01 0007 140 </t>
  </si>
  <si>
    <t xml:space="preserve">1 16 01193 01 0013 140 </t>
  </si>
  <si>
    <t xml:space="preserve">1 16 01193 01 0020 140 </t>
  </si>
  <si>
    <t xml:space="preserve">1 16 01193 01 0029 140 </t>
  </si>
  <si>
    <t xml:space="preserve">1 16 01193 01 9000 140 </t>
  </si>
  <si>
    <t xml:space="preserve">1 16 01200 01 0000 140 </t>
  </si>
  <si>
    <t xml:space="preserve">1 16 01203 01 0000 140 </t>
  </si>
  <si>
    <t xml:space="preserve">1 16 01203 01 0006 140 </t>
  </si>
  <si>
    <t xml:space="preserve">1 16 01203 01 0007 140 </t>
  </si>
  <si>
    <t xml:space="preserve">1 16 01203 01 0021 140 </t>
  </si>
  <si>
    <t xml:space="preserve">1 16 01203 01 0025 140 </t>
  </si>
  <si>
    <t xml:space="preserve">1 16 01203 01 9000 140 </t>
  </si>
  <si>
    <t xml:space="preserve">1 16 01330 01 0000 140 </t>
  </si>
  <si>
    <t xml:space="preserve">1 16 01332 01 0000 140 </t>
  </si>
  <si>
    <t xml:space="preserve">1 16 07000 01 0000 140 </t>
  </si>
  <si>
    <t xml:space="preserve">1 16 07010 04 0000 140 </t>
  </si>
  <si>
    <t xml:space="preserve">1 16 07010 00 0000 140 </t>
  </si>
  <si>
    <t xml:space="preserve">1 16 07090 00 0000 140 </t>
  </si>
  <si>
    <t xml:space="preserve">1 16 07090 04 0000 140 </t>
  </si>
  <si>
    <t>1 16 10000 00 0000 140</t>
  </si>
  <si>
    <t>1 16 10120 00 0000 140</t>
  </si>
  <si>
    <t>1 16 10123 01 0000 140</t>
  </si>
  <si>
    <t>1 16 10123 01 0041 140</t>
  </si>
  <si>
    <t>1 16 10129 01 0000 140</t>
  </si>
  <si>
    <t>Министерство юстиции Амурской области</t>
  </si>
  <si>
    <t>Министерство  образования и науки  Амурской области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</si>
  <si>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</si>
  <si>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</si>
  <si>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</si>
  <si>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</si>
  <si>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</si>
  <si>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</si>
  <si>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</si>
  <si>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</si>
  <si>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</si>
  <si>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</si>
  <si>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</si>
  <si>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</si>
  <si>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</si>
  <si>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</si>
  <si>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</si>
  <si>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</si>
  <si>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</si>
  <si>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</si>
  <si>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</si>
  <si>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</si>
  <si>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</si>
  <si>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</si>
  <si>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</si>
  <si>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</si>
  <si>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1 16 01063 01 0000 140 </t>
  </si>
  <si>
    <t xml:space="preserve">1 16 01153 01 0000 140 </t>
  </si>
  <si>
    <t xml:space="preserve">1 16 01193 01 0000 140 </t>
  </si>
  <si>
    <t>2 02 35303 00 0000 150</t>
  </si>
  <si>
    <t>2 02 35303 04 0000 150</t>
  </si>
  <si>
    <t>2 02 35304 00 0000 150</t>
  </si>
  <si>
    <t>2 02 35304 04 0000 150</t>
  </si>
  <si>
    <t>Иные межбюджетные трансферты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</si>
  <si>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</si>
  <si>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20245424000000150</t>
  </si>
  <si>
    <t>20245424040000150</t>
  </si>
  <si>
    <t xml:space="preserve"> 2 02 25229 04 0000 150</t>
  </si>
  <si>
    <t xml:space="preserve"> 2 02 25229 00 0000 150</t>
  </si>
  <si>
    <t xml:space="preserve"> 2 02 25466 00 0000 150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</si>
  <si>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</si>
  <si>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</si>
  <si>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</si>
  <si>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</si>
  <si>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нормальное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</si>
  <si>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нормальное состояние</t>
  </si>
  <si>
    <t>Управление молодежной и семейной политики, физической культуры и спорта Администрации города Тынды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</si>
  <si>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</t>
  </si>
  <si>
    <t xml:space="preserve"> 2 02 25466 04 0000 150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</si>
  <si>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</t>
  </si>
  <si>
    <t>Доходы от денежных взысканий (штрафов), поступающие в счет погашения задолженности, образовавшейся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</si>
  <si>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</si>
  <si>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</si>
  <si>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</si>
  <si>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</si>
  <si>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</si>
  <si>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</si>
  <si>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</si>
  <si>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1 05 01011 01 1000 110 </t>
  </si>
  <si>
    <t xml:space="preserve">1 05 01021 01 1000 110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</si>
  <si>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</si>
  <si>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</si>
  <si>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</si>
  <si>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</si>
  <si>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</si>
  <si>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</si>
  <si>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</si>
  <si>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</si>
  <si>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</si>
  <si>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</si>
  <si>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</si>
  <si>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</si>
  <si>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</si>
  <si>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</si>
  <si>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</si>
  <si>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</si>
  <si>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на 01 октября 2021 года</t>
  </si>
  <si>
    <t>Прогноз доходов бюджета на 2021 год (уточненный план на 01.10.2021 года)</t>
  </si>
  <si>
    <t>Кассовые поступления в текущем финансовом году            (по состоянию на 01.10.2021 года)</t>
  </si>
  <si>
    <t>Оценка исполнения 2021 года</t>
  </si>
  <si>
    <t xml:space="preserve">1 01 02080 01 0000 110 </t>
  </si>
  <si>
    <t xml:space="preserve">1 01 02080 01 1000 110 </t>
  </si>
  <si>
    <t xml:space="preserve">1 14 02040 04 0000 440 </t>
  </si>
  <si>
    <t xml:space="preserve">1 14 02043 04 0000 440 </t>
  </si>
  <si>
    <t xml:space="preserve">1 16 01053 01 0027 140 </t>
  </si>
  <si>
    <t xml:space="preserve">1 16 01070 01 0000 140 </t>
  </si>
  <si>
    <t xml:space="preserve">1 16 01073 01 0000 140 </t>
  </si>
  <si>
    <t xml:space="preserve">1 16 01073 01 0017 140 </t>
  </si>
  <si>
    <t xml:space="preserve">1 16 01073 01 0027 140 </t>
  </si>
  <si>
    <t xml:space="preserve">1 16 01083 01 0028 140 </t>
  </si>
  <si>
    <t xml:space="preserve">1 16 01113 01 0000 140 </t>
  </si>
  <si>
    <t xml:space="preserve">1 16 01113 01 0017 140 </t>
  </si>
  <si>
    <t xml:space="preserve">1 16 01143 01 0102 140 </t>
  </si>
  <si>
    <t xml:space="preserve">1 16 01163 01 0000 140 </t>
  </si>
  <si>
    <t xml:space="preserve">1 16 01203 01 0008 140 </t>
  </si>
  <si>
    <t>936</t>
  </si>
  <si>
    <t>116</t>
  </si>
  <si>
    <t>117</t>
  </si>
  <si>
    <t>1 17 15000 00 0000 150</t>
  </si>
  <si>
    <t>1 17 15020 04 0000 150</t>
  </si>
  <si>
    <t>Инициативные платежи</t>
  </si>
  <si>
    <t>Инициативные платежи, зачисляемые в бюджеты городских округов</t>
  </si>
  <si>
    <t>2 02 35469 00 0000 150</t>
  </si>
  <si>
    <t>2 02 35469 04 0000 150</t>
  </si>
  <si>
    <t>20245390000000150</t>
  </si>
  <si>
    <t>20245390040000150</t>
  </si>
  <si>
    <t>2 19 25064 04 0000 150</t>
  </si>
  <si>
    <t>2 19 00000 04 0000 150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</si>
  <si>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</si>
  <si>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</si>
  <si>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</si>
  <si>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</si>
  <si>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</si>
  <si>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</si>
  <si>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</si>
  <si>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</si>
  <si>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</si>
  <si>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</si>
  <si>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</si>
  <si>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поведения граждан на железнодорожном, воздушном или водном транспорте)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</si>
  <si>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</si>
  <si>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</si>
  <si>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</si>
  <si>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</si>
  <si>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</si>
  <si>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</si>
  <si>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городских округов на финансовое обеспечение дорожной деятельности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</si>
  <si>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</si>
  <si>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1 08 03010 01 1050 110 </t>
  </si>
  <si>
    <t xml:space="preserve">1 08 03010 01 1060 110 </t>
  </si>
  <si>
    <t xml:space="preserve">1 08 03010 01 4000 110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</si>
  <si>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</si>
  <si>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</si>
  <si>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</si>
  <si>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 xml:space="preserve">1 16 01063 01 0091 140 </t>
  </si>
  <si>
    <t xml:space="preserve">1 16 01193 01 0012 140 </t>
  </si>
  <si>
    <t>928</t>
  </si>
  <si>
    <t>1 17 05010 04 0000 180</t>
  </si>
  <si>
    <t xml:space="preserve"> 2 02 25519 04 0000 150</t>
  </si>
  <si>
    <t>Субсидии  бюджетам городских округов 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</si>
  <si>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</si>
  <si>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 xml:space="preserve"> 2 02 25519 00 0000 150</t>
  </si>
  <si>
    <t>Субсидии бюджетам  на поддержку отрасли культуры</t>
  </si>
  <si>
    <t>Министерство экономического развития и внешних связей Амурской области</t>
  </si>
  <si>
    <t>Государственная жилищная инспекция Амурской  области</t>
  </si>
  <si>
    <t>Инспекция государственного строительного надзора  Амурской  области</t>
  </si>
  <si>
    <t>Министерство лесного хозяйства и пожарной безопасности Амурской области</t>
  </si>
  <si>
    <t>Невыясненные поступления, зачисляемые в бюджеты городских округов</t>
  </si>
  <si>
    <t>Невыясненные поступления</t>
  </si>
  <si>
    <t>1 17 05000 00 0000 180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</si>
  <si>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</si>
  <si>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1 09 04050 04 1000 110 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</si>
  <si>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</si>
  <si>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</t>
  </si>
  <si>
    <t>ЗАДОЛЖЕННОСТЬ И ПЕРЕРАСЧЕТЫ ПО ОТМЕНЕННЫМ НАЛОГАМ, СБОРАМ И ИНЫМ ОБЯЗАТЕЛЬНЫМ ПЛАТЕЖАМ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</si>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</sst>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?"/>
    <numFmt numFmtId="165" formatCode="#,##0.0"/>
    <numFmt numFmtId="166" formatCode="_-* #,##0.0\ _₽_-;\-* #,##0.0\ _₽_-;_-* &quot;-&quot;??\ _₽_-;_-@_-"/>
    <numFmt numFmtId="167" formatCode="0.0"/>
    <numFmt numFmtId="168" formatCode="#,##0.00\ _₽"/>
  </numFmts>
  <fonts count="24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rgb="FF000000"/>
      <name val="Times Roman"/>
      <family val="1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Roman"/>
      <family val="1"/>
    </font>
    <font>
      <sz val="10"/>
      <color theme="1"/>
      <name val="Times New Roman"/>
      <family val="1"/>
      <charset val="204"/>
    </font>
    <font>
      <b/>
      <sz val="10"/>
      <name val="Arial Cyr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9"/>
      <color rgb="FF000000"/>
      <name val="Times Roman"/>
      <family val="1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BFC5D2"/>
      </right>
      <top/>
      <bottom/>
      <diagonal/>
    </border>
    <border>
      <left style="thin">
        <color indexed="64"/>
      </left>
      <right style="thin">
        <color rgb="FFBFC5D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BFC5D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BFC5D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Font="1"/>
    <xf numFmtId="0" fontId="6" fillId="0" borderId="0" xfId="0" applyFont="1" applyFill="1"/>
    <xf numFmtId="0" fontId="1" fillId="0" borderId="1" xfId="0" applyFont="1" applyBorder="1" applyAlignment="1">
      <alignment horizontal="center"/>
    </xf>
    <xf numFmtId="164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ont="1" applyBorder="1"/>
    <xf numFmtId="0" fontId="3" fillId="3" borderId="1" xfId="0" applyFont="1" applyFill="1" applyBorder="1"/>
    <xf numFmtId="0" fontId="0" fillId="3" borderId="1" xfId="0" applyFont="1" applyFill="1" applyBorder="1"/>
    <xf numFmtId="166" fontId="2" fillId="2" borderId="0" xfId="1" applyNumberFormat="1" applyFont="1" applyFill="1" applyBorder="1" applyAlignment="1">
      <alignment horizontal="distributed" wrapText="1"/>
    </xf>
    <xf numFmtId="0" fontId="0" fillId="2" borderId="1" xfId="0" applyFont="1" applyFill="1" applyBorder="1"/>
    <xf numFmtId="14" fontId="1" fillId="0" borderId="1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1" fillId="2" borderId="7" xfId="0" applyNumberFormat="1" applyFont="1" applyFill="1" applyBorder="1" applyAlignment="1" applyProtection="1">
      <alignment horizontal="left" vertical="center" wrapText="1"/>
    </xf>
    <xf numFmtId="164" fontId="2" fillId="2" borderId="7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justify" vertical="center" wrapText="1"/>
    </xf>
    <xf numFmtId="0" fontId="0" fillId="2" borderId="2" xfId="0" applyFont="1" applyFill="1" applyBorder="1"/>
    <xf numFmtId="164" fontId="8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1" fillId="2" borderId="7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164" fontId="2" fillId="2" borderId="0" xfId="0" applyNumberFormat="1" applyFont="1" applyFill="1" applyBorder="1" applyAlignment="1">
      <alignment horizontal="justify" vertical="center" wrapText="1"/>
    </xf>
    <xf numFmtId="0" fontId="0" fillId="2" borderId="0" xfId="0" applyFont="1" applyFill="1"/>
    <xf numFmtId="0" fontId="12" fillId="2" borderId="6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2" borderId="0" xfId="0" applyFont="1" applyFill="1" applyBorder="1"/>
    <xf numFmtId="164" fontId="2" fillId="2" borderId="6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righ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13" fillId="0" borderId="6" xfId="0" applyFont="1" applyBorder="1"/>
    <xf numFmtId="0" fontId="14" fillId="2" borderId="12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12" xfId="0" applyFont="1" applyFill="1" applyBorder="1"/>
    <xf numFmtId="0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>
      <alignment horizontal="right" vertical="center" wrapText="1"/>
    </xf>
    <xf numFmtId="0" fontId="1" fillId="2" borderId="9" xfId="0" applyNumberFormat="1" applyFont="1" applyFill="1" applyBorder="1" applyAlignment="1" applyProtection="1">
      <alignment horizontal="left" vertical="center" wrapText="1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>
      <alignment horizontal="right" vertical="center" wrapText="1"/>
    </xf>
    <xf numFmtId="0" fontId="1" fillId="2" borderId="18" xfId="0" applyNumberFormat="1" applyFont="1" applyFill="1" applyBorder="1" applyAlignment="1" applyProtection="1">
      <alignment horizontal="left" vertical="center" wrapText="1"/>
    </xf>
    <xf numFmtId="0" fontId="14" fillId="0" borderId="19" xfId="0" applyFont="1" applyBorder="1" applyAlignment="1">
      <alignment horizontal="justify" vertical="center" wrapText="1"/>
    </xf>
    <xf numFmtId="0" fontId="14" fillId="0" borderId="20" xfId="0" applyFont="1" applyBorder="1" applyAlignment="1">
      <alignment horizontal="justify" vertical="center" wrapText="1"/>
    </xf>
    <xf numFmtId="49" fontId="15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justify" vertical="center" wrapText="1"/>
    </xf>
    <xf numFmtId="49" fontId="2" fillId="0" borderId="7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0" fillId="2" borderId="4" xfId="0" applyFont="1" applyFill="1" applyBorder="1"/>
    <xf numFmtId="164" fontId="5" fillId="2" borderId="1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3" fontId="8" fillId="2" borderId="1" xfId="1" applyNumberFormat="1" applyFont="1" applyFill="1" applyBorder="1" applyAlignment="1">
      <alignment horizontal="center" wrapText="1"/>
    </xf>
    <xf numFmtId="43" fontId="17" fillId="2" borderId="1" xfId="1" applyNumberFormat="1" applyFont="1" applyFill="1" applyBorder="1" applyAlignment="1">
      <alignment horizontal="center" wrapText="1"/>
    </xf>
    <xf numFmtId="43" fontId="17" fillId="2" borderId="5" xfId="1" applyNumberFormat="1" applyFont="1" applyFill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wrapText="1"/>
    </xf>
    <xf numFmtId="43" fontId="17" fillId="2" borderId="1" xfId="0" applyNumberFormat="1" applyFont="1" applyFill="1" applyBorder="1" applyAlignment="1">
      <alignment horizontal="center" wrapText="1"/>
    </xf>
    <xf numFmtId="168" fontId="17" fillId="2" borderId="1" xfId="1" applyNumberFormat="1" applyFont="1" applyFill="1" applyBorder="1" applyAlignment="1">
      <alignment horizontal="center" wrapText="1"/>
    </xf>
    <xf numFmtId="4" fontId="8" fillId="2" borderId="1" xfId="1" applyNumberFormat="1" applyFont="1" applyFill="1" applyBorder="1" applyAlignment="1">
      <alignment horizontal="center" wrapText="1"/>
    </xf>
    <xf numFmtId="4" fontId="17" fillId="2" borderId="1" xfId="1" applyNumberFormat="1" applyFont="1" applyFill="1" applyBorder="1" applyAlignment="1">
      <alignment horizontal="center" wrapText="1"/>
    </xf>
    <xf numFmtId="166" fontId="17" fillId="2" borderId="1" xfId="1" applyNumberFormat="1" applyFont="1" applyFill="1" applyBorder="1" applyAlignment="1">
      <alignment horizontal="center" wrapText="1"/>
    </xf>
    <xf numFmtId="43" fontId="17" fillId="2" borderId="1" xfId="1" applyNumberFormat="1" applyFont="1" applyFill="1" applyBorder="1" applyAlignment="1">
      <alignment wrapText="1"/>
    </xf>
    <xf numFmtId="166" fontId="8" fillId="2" borderId="1" xfId="1" applyNumberFormat="1" applyFont="1" applyFill="1" applyBorder="1" applyAlignment="1">
      <alignment horizontal="center" wrapText="1"/>
    </xf>
    <xf numFmtId="167" fontId="17" fillId="2" borderId="1" xfId="1" applyNumberFormat="1" applyFont="1" applyFill="1" applyBorder="1" applyAlignment="1">
      <alignment horizontal="center" wrapText="1"/>
    </xf>
    <xf numFmtId="43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165" fontId="17" fillId="2" borderId="1" xfId="0" applyNumberFormat="1" applyFont="1" applyFill="1" applyBorder="1" applyAlignment="1">
      <alignment horizontal="center" wrapText="1"/>
    </xf>
    <xf numFmtId="166" fontId="17" fillId="2" borderId="1" xfId="1" applyNumberFormat="1" applyFont="1" applyFill="1" applyBorder="1" applyAlignment="1">
      <alignment wrapText="1"/>
    </xf>
    <xf numFmtId="43" fontId="8" fillId="3" borderId="1" xfId="0" applyNumberFormat="1" applyFont="1" applyFill="1" applyBorder="1" applyAlignment="1">
      <alignment horizontal="center" wrapText="1"/>
    </xf>
    <xf numFmtId="4" fontId="8" fillId="3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0" fillId="0" borderId="6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justify" vertical="center" wrapText="1"/>
    </xf>
    <xf numFmtId="0" fontId="0" fillId="2" borderId="3" xfId="0" applyFont="1" applyFill="1" applyBorder="1"/>
    <xf numFmtId="164" fontId="5" fillId="2" borderId="9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43" fontId="18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/>
    <xf numFmtId="49" fontId="2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21" fillId="2" borderId="7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vertical="center" wrapText="1"/>
    </xf>
    <xf numFmtId="49" fontId="22" fillId="2" borderId="2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164" fontId="21" fillId="2" borderId="1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/>
    <xf numFmtId="49" fontId="2" fillId="2" borderId="7" xfId="0" applyNumberFormat="1" applyFont="1" applyFill="1" applyBorder="1" applyAlignment="1">
      <alignment vertical="center"/>
    </xf>
    <xf numFmtId="49" fontId="23" fillId="2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9"/>
  <sheetViews>
    <sheetView tabSelected="1" zoomScaleNormal="100" workbookViewId="0">
      <selection activeCell="B1" sqref="B1:M1"/>
    </sheetView>
  </sheetViews>
  <sheetFormatPr defaultColWidth="8.85546875" defaultRowHeight="12.75"/>
  <cols>
    <col min="1" max="1" width="9.85546875" style="1" customWidth="1"/>
    <col min="2" max="2" width="56.85546875" style="1" customWidth="1"/>
    <col min="3" max="3" width="4.28515625" style="1" customWidth="1"/>
    <col min="4" max="4" width="18.42578125" style="1" customWidth="1"/>
    <col min="5" max="5" width="22.85546875" style="1" customWidth="1"/>
    <col min="6" max="6" width="17.7109375" style="1" customWidth="1"/>
    <col min="7" max="7" width="7.140625" style="1" customWidth="1"/>
    <col min="8" max="8" width="19.85546875" style="1" customWidth="1"/>
    <col min="9" max="9" width="20" style="1" customWidth="1"/>
    <col min="10" max="10" width="19.140625" style="1" customWidth="1"/>
    <col min="11" max="11" width="19.85546875" style="1" customWidth="1"/>
    <col min="12" max="12" width="19.140625" style="1" customWidth="1"/>
    <col min="13" max="13" width="18.5703125" style="1" customWidth="1"/>
    <col min="14" max="14" width="80.7109375" style="1" customWidth="1"/>
    <col min="15" max="16384" width="8.85546875" style="1"/>
  </cols>
  <sheetData>
    <row r="1" spans="1:13" ht="14.25" customHeight="1">
      <c r="B1" s="141" t="s">
        <v>110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5.75">
      <c r="B2" s="141" t="s">
        <v>421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>
      <c r="L3" s="6"/>
      <c r="M3" s="3" t="s">
        <v>80</v>
      </c>
    </row>
    <row r="4" spans="1:13">
      <c r="L4" s="7" t="s">
        <v>81</v>
      </c>
      <c r="M4" s="3"/>
    </row>
    <row r="5" spans="1:13">
      <c r="A5" s="144" t="s">
        <v>205</v>
      </c>
      <c r="B5" s="144"/>
      <c r="C5" s="144" t="s">
        <v>111</v>
      </c>
      <c r="D5" s="144"/>
      <c r="E5" s="144"/>
      <c r="L5" s="7" t="s">
        <v>82</v>
      </c>
      <c r="M5" s="13">
        <v>44116</v>
      </c>
    </row>
    <row r="6" spans="1:13">
      <c r="A6" s="144" t="s">
        <v>86</v>
      </c>
      <c r="B6" s="144"/>
      <c r="C6" s="144" t="s">
        <v>215</v>
      </c>
      <c r="D6" s="144"/>
      <c r="E6" s="144"/>
      <c r="L6" s="7" t="s">
        <v>83</v>
      </c>
      <c r="M6" s="3"/>
    </row>
    <row r="7" spans="1:13">
      <c r="A7" s="144" t="s">
        <v>88</v>
      </c>
      <c r="B7" s="144"/>
      <c r="C7" s="144" t="s">
        <v>87</v>
      </c>
      <c r="D7" s="144"/>
      <c r="E7" s="144"/>
      <c r="L7" s="7" t="s">
        <v>84</v>
      </c>
      <c r="M7" s="3">
        <v>10732000</v>
      </c>
    </row>
    <row r="8" spans="1:13">
      <c r="L8" s="7" t="s">
        <v>85</v>
      </c>
      <c r="M8" s="3">
        <v>384</v>
      </c>
    </row>
    <row r="9" spans="1:13" ht="12.75" customHeight="1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</row>
    <row r="10" spans="1:13">
      <c r="E10" s="2"/>
      <c r="F10" s="2"/>
      <c r="G10" s="2"/>
      <c r="H10" s="2"/>
      <c r="I10" s="2"/>
      <c r="J10" s="2"/>
      <c r="K10" s="2"/>
      <c r="L10" s="2"/>
      <c r="M10" s="2"/>
    </row>
    <row r="11" spans="1:13" ht="48" customHeight="1">
      <c r="A11" s="142" t="s">
        <v>75</v>
      </c>
      <c r="B11" s="142" t="s">
        <v>73</v>
      </c>
      <c r="C11" s="148" t="s">
        <v>74</v>
      </c>
      <c r="D11" s="149"/>
      <c r="E11" s="150"/>
      <c r="F11" s="151" t="s">
        <v>112</v>
      </c>
      <c r="G11" s="151" t="s">
        <v>108</v>
      </c>
      <c r="H11" s="151" t="s">
        <v>422</v>
      </c>
      <c r="I11" s="145" t="s">
        <v>423</v>
      </c>
      <c r="J11" s="145" t="s">
        <v>424</v>
      </c>
      <c r="K11" s="148" t="s">
        <v>113</v>
      </c>
      <c r="L11" s="149"/>
      <c r="M11" s="150"/>
    </row>
    <row r="12" spans="1:13" ht="31.5" customHeight="1">
      <c r="A12" s="142"/>
      <c r="B12" s="142"/>
      <c r="C12" s="163" t="s">
        <v>76</v>
      </c>
      <c r="D12" s="164"/>
      <c r="E12" s="155" t="s">
        <v>78</v>
      </c>
      <c r="F12" s="152"/>
      <c r="G12" s="152"/>
      <c r="H12" s="152"/>
      <c r="I12" s="157"/>
      <c r="J12" s="146"/>
      <c r="K12" s="155" t="s">
        <v>216</v>
      </c>
      <c r="L12" s="156" t="s">
        <v>217</v>
      </c>
      <c r="M12" s="156" t="s">
        <v>218</v>
      </c>
    </row>
    <row r="13" spans="1:13" ht="0.75" customHeight="1">
      <c r="A13" s="142"/>
      <c r="B13" s="142"/>
      <c r="C13" s="165"/>
      <c r="D13" s="166"/>
      <c r="E13" s="155"/>
      <c r="F13" s="152"/>
      <c r="G13" s="152"/>
      <c r="H13" s="152"/>
      <c r="I13" s="157"/>
      <c r="J13" s="146"/>
      <c r="K13" s="155"/>
      <c r="L13" s="156"/>
      <c r="M13" s="156"/>
    </row>
    <row r="14" spans="1:13" ht="15.75" hidden="1" customHeight="1">
      <c r="A14" s="142"/>
      <c r="B14" s="142"/>
      <c r="C14" s="167"/>
      <c r="D14" s="168"/>
      <c r="E14" s="155"/>
      <c r="F14" s="153"/>
      <c r="G14" s="153"/>
      <c r="H14" s="153"/>
      <c r="I14" s="158"/>
      <c r="J14" s="147"/>
      <c r="K14" s="155"/>
      <c r="L14" s="156"/>
      <c r="M14" s="156"/>
    </row>
    <row r="15" spans="1:13" ht="12" customHeight="1">
      <c r="A15" s="22">
        <v>1</v>
      </c>
      <c r="B15" s="22">
        <v>2</v>
      </c>
      <c r="C15" s="161">
        <v>3</v>
      </c>
      <c r="D15" s="162"/>
      <c r="E15" s="22">
        <v>4</v>
      </c>
      <c r="F15" s="22">
        <v>5</v>
      </c>
      <c r="G15" s="22">
        <v>6</v>
      </c>
      <c r="H15" s="22">
        <v>7</v>
      </c>
      <c r="I15" s="22">
        <v>8</v>
      </c>
      <c r="J15" s="22">
        <v>9</v>
      </c>
      <c r="K15" s="22">
        <v>10</v>
      </c>
      <c r="L15" s="22">
        <v>11</v>
      </c>
      <c r="M15" s="22">
        <v>12</v>
      </c>
    </row>
    <row r="16" spans="1:13" ht="17.25" customHeight="1">
      <c r="A16" s="12"/>
      <c r="B16" s="4" t="s">
        <v>2</v>
      </c>
      <c r="C16" s="159"/>
      <c r="D16" s="160"/>
      <c r="E16" s="4"/>
      <c r="F16" s="5"/>
      <c r="G16" s="5"/>
      <c r="H16" s="84">
        <f t="shared" ref="H16:M16" si="0">H17+H83</f>
        <v>539292329.37</v>
      </c>
      <c r="I16" s="84">
        <f t="shared" si="0"/>
        <v>374274828.13999999</v>
      </c>
      <c r="J16" s="84">
        <f t="shared" si="0"/>
        <v>539389112.56000006</v>
      </c>
      <c r="K16" s="84">
        <f t="shared" si="0"/>
        <v>602225681.90999997</v>
      </c>
      <c r="L16" s="84">
        <f t="shared" si="0"/>
        <v>613190833.88999999</v>
      </c>
      <c r="M16" s="84">
        <f t="shared" si="0"/>
        <v>643451659.88999999</v>
      </c>
    </row>
    <row r="17" spans="1:13" ht="17.25" customHeight="1">
      <c r="A17" s="12"/>
      <c r="B17" s="23" t="s">
        <v>3</v>
      </c>
      <c r="C17" s="159" t="s">
        <v>0</v>
      </c>
      <c r="D17" s="160"/>
      <c r="E17" s="4"/>
      <c r="F17" s="5"/>
      <c r="G17" s="5"/>
      <c r="H17" s="84">
        <f>H19+H35+H45+H64+H73</f>
        <v>444735306.35000002</v>
      </c>
      <c r="I17" s="84">
        <f>I19+I35+I45+I64+I73+I80</f>
        <v>308219336.25</v>
      </c>
      <c r="J17" s="84">
        <f>J19+J35+J45+J64+J73+J80</f>
        <v>458820911.12</v>
      </c>
      <c r="K17" s="84">
        <f t="shared" ref="K17" si="1">K19+K35+K45+K64+K73</f>
        <v>502190463</v>
      </c>
      <c r="L17" s="84">
        <f>L19+L35+L45+L64+L73</f>
        <v>531861979.60000002</v>
      </c>
      <c r="M17" s="84">
        <f>M19+M35+M45+M64+M73</f>
        <v>562075640.5</v>
      </c>
    </row>
    <row r="18" spans="1:13" ht="17.25" customHeight="1">
      <c r="A18" s="12"/>
      <c r="B18" s="4" t="s">
        <v>4</v>
      </c>
      <c r="C18" s="159"/>
      <c r="D18" s="160"/>
      <c r="E18" s="4"/>
      <c r="F18" s="5"/>
      <c r="G18" s="5"/>
      <c r="H18" s="84">
        <f>H19</f>
        <v>346963329</v>
      </c>
      <c r="I18" s="84">
        <f t="shared" ref="I18:M18" si="2">I19</f>
        <v>249410865.42000002</v>
      </c>
      <c r="J18" s="84">
        <f t="shared" si="2"/>
        <v>356816393.01999998</v>
      </c>
      <c r="K18" s="84">
        <f t="shared" si="2"/>
        <v>406365655</v>
      </c>
      <c r="L18" s="84">
        <f t="shared" si="2"/>
        <v>426337804</v>
      </c>
      <c r="M18" s="84">
        <f t="shared" si="2"/>
        <v>453738344</v>
      </c>
    </row>
    <row r="19" spans="1:13" ht="19.5" customHeight="1">
      <c r="A19" s="12"/>
      <c r="B19" s="24" t="s">
        <v>7</v>
      </c>
      <c r="C19" s="25"/>
      <c r="D19" s="26"/>
      <c r="E19" s="27"/>
      <c r="F19" s="28"/>
      <c r="G19" s="28"/>
      <c r="H19" s="84">
        <f>H20+H23+H26+H29+H32</f>
        <v>346963329</v>
      </c>
      <c r="I19" s="84">
        <f t="shared" ref="I19:M19" si="3">I20+I23+I26+I29+I32</f>
        <v>249410865.42000002</v>
      </c>
      <c r="J19" s="84">
        <f t="shared" si="3"/>
        <v>356816393.01999998</v>
      </c>
      <c r="K19" s="84">
        <f t="shared" si="3"/>
        <v>406365655</v>
      </c>
      <c r="L19" s="84">
        <f t="shared" si="3"/>
        <v>426337804</v>
      </c>
      <c r="M19" s="84">
        <f t="shared" si="3"/>
        <v>453738344</v>
      </c>
    </row>
    <row r="20" spans="1:13" ht="72.75" customHeight="1">
      <c r="A20" s="12"/>
      <c r="B20" s="24" t="s">
        <v>9</v>
      </c>
      <c r="C20" s="25"/>
      <c r="D20" s="26"/>
      <c r="E20" s="27"/>
      <c r="F20" s="28"/>
      <c r="G20" s="28"/>
      <c r="H20" s="85">
        <f>H21</f>
        <v>342613329</v>
      </c>
      <c r="I20" s="85">
        <f>I22</f>
        <v>244825312.69999999</v>
      </c>
      <c r="J20" s="85">
        <f t="shared" ref="J20:M21" si="4">J21</f>
        <v>350771473.58999997</v>
      </c>
      <c r="K20" s="85">
        <f t="shared" si="4"/>
        <v>396520721</v>
      </c>
      <c r="L20" s="85">
        <f t="shared" si="4"/>
        <v>415777734</v>
      </c>
      <c r="M20" s="85">
        <f t="shared" si="4"/>
        <v>442739897</v>
      </c>
    </row>
    <row r="21" spans="1:13" ht="153" customHeight="1">
      <c r="A21" s="12"/>
      <c r="B21" s="24"/>
      <c r="C21" s="25" t="s">
        <v>1</v>
      </c>
      <c r="D21" s="26" t="s">
        <v>8</v>
      </c>
      <c r="E21" s="27" t="s">
        <v>9</v>
      </c>
      <c r="F21" s="28"/>
      <c r="G21" s="28"/>
      <c r="H21" s="85">
        <f>H22</f>
        <v>342613329</v>
      </c>
      <c r="I21" s="85">
        <f>I22</f>
        <v>244825312.69999999</v>
      </c>
      <c r="J21" s="85">
        <f t="shared" si="4"/>
        <v>350771473.58999997</v>
      </c>
      <c r="K21" s="85">
        <f>K22</f>
        <v>396520721</v>
      </c>
      <c r="L21" s="85">
        <f>L22</f>
        <v>415777734</v>
      </c>
      <c r="M21" s="85">
        <f t="shared" si="4"/>
        <v>442739897</v>
      </c>
    </row>
    <row r="22" spans="1:13" ht="89.25">
      <c r="A22" s="12"/>
      <c r="B22" s="29" t="s">
        <v>11</v>
      </c>
      <c r="C22" s="25" t="s">
        <v>5</v>
      </c>
      <c r="D22" s="26" t="s">
        <v>10</v>
      </c>
      <c r="E22" s="30" t="s">
        <v>77</v>
      </c>
      <c r="F22" s="28" t="s">
        <v>6</v>
      </c>
      <c r="G22" s="28"/>
      <c r="H22" s="85">
        <v>342613329</v>
      </c>
      <c r="I22" s="85">
        <v>244825312.69999999</v>
      </c>
      <c r="J22" s="85">
        <v>350771473.58999997</v>
      </c>
      <c r="K22" s="86">
        <v>396520721</v>
      </c>
      <c r="L22" s="87">
        <v>415777734</v>
      </c>
      <c r="M22" s="87">
        <v>442739897</v>
      </c>
    </row>
    <row r="23" spans="1:13" ht="89.25">
      <c r="A23" s="12"/>
      <c r="B23" s="31" t="s">
        <v>13</v>
      </c>
      <c r="C23" s="25"/>
      <c r="D23" s="26"/>
      <c r="E23" s="30"/>
      <c r="F23" s="28"/>
      <c r="G23" s="28"/>
      <c r="H23" s="85">
        <f t="shared" ref="H23:M23" si="5">H24</f>
        <v>1400000</v>
      </c>
      <c r="I23" s="85">
        <f t="shared" si="5"/>
        <v>719825.78</v>
      </c>
      <c r="J23" s="85">
        <f t="shared" si="5"/>
        <v>1400000</v>
      </c>
      <c r="K23" s="85">
        <f t="shared" si="5"/>
        <v>1611391</v>
      </c>
      <c r="L23" s="85">
        <f t="shared" si="5"/>
        <v>1716561</v>
      </c>
      <c r="M23" s="85">
        <f t="shared" si="5"/>
        <v>1708498</v>
      </c>
    </row>
    <row r="24" spans="1:13" ht="232.5" customHeight="1">
      <c r="A24" s="12"/>
      <c r="B24" s="32"/>
      <c r="C24" s="25" t="s">
        <v>1</v>
      </c>
      <c r="D24" s="26" t="s">
        <v>12</v>
      </c>
      <c r="E24" s="27" t="s">
        <v>13</v>
      </c>
      <c r="F24" s="28"/>
      <c r="G24" s="28"/>
      <c r="H24" s="85">
        <f>H25</f>
        <v>1400000</v>
      </c>
      <c r="I24" s="85">
        <f>I25</f>
        <v>719825.78</v>
      </c>
      <c r="J24" s="85">
        <f t="shared" ref="J24:M24" si="6">J25</f>
        <v>1400000</v>
      </c>
      <c r="K24" s="85">
        <f t="shared" si="6"/>
        <v>1611391</v>
      </c>
      <c r="L24" s="85">
        <f t="shared" si="6"/>
        <v>1716561</v>
      </c>
      <c r="M24" s="85">
        <f t="shared" si="6"/>
        <v>1708498</v>
      </c>
    </row>
    <row r="25" spans="1:13" ht="122.25" customHeight="1">
      <c r="A25" s="12"/>
      <c r="B25" s="29" t="s">
        <v>15</v>
      </c>
      <c r="C25" s="25" t="s">
        <v>5</v>
      </c>
      <c r="D25" s="26" t="s">
        <v>14</v>
      </c>
      <c r="E25" s="30" t="s">
        <v>77</v>
      </c>
      <c r="F25" s="28" t="s">
        <v>6</v>
      </c>
      <c r="G25" s="28"/>
      <c r="H25" s="85">
        <v>1400000</v>
      </c>
      <c r="I25" s="85">
        <v>719825.78</v>
      </c>
      <c r="J25" s="85">
        <v>1400000</v>
      </c>
      <c r="K25" s="88">
        <v>1611391</v>
      </c>
      <c r="L25" s="88">
        <v>1716561</v>
      </c>
      <c r="M25" s="88">
        <v>1708498</v>
      </c>
    </row>
    <row r="26" spans="1:13" ht="45" customHeight="1">
      <c r="A26" s="12"/>
      <c r="B26" s="24" t="s">
        <v>17</v>
      </c>
      <c r="C26" s="25"/>
      <c r="D26" s="26"/>
      <c r="E26" s="27"/>
      <c r="F26" s="28"/>
      <c r="G26" s="28"/>
      <c r="H26" s="85">
        <f>H27</f>
        <v>1300000</v>
      </c>
      <c r="I26" s="85">
        <f>I27</f>
        <v>906867.3</v>
      </c>
      <c r="J26" s="85">
        <f t="shared" ref="I26:M27" si="7">J27</f>
        <v>1300000</v>
      </c>
      <c r="K26" s="85">
        <f t="shared" si="7"/>
        <v>1549543</v>
      </c>
      <c r="L26" s="85">
        <f t="shared" si="7"/>
        <v>1650409</v>
      </c>
      <c r="M26" s="85">
        <f t="shared" si="7"/>
        <v>1642949</v>
      </c>
    </row>
    <row r="27" spans="1:13" ht="89.25">
      <c r="A27" s="12"/>
      <c r="B27" s="24"/>
      <c r="C27" s="25" t="s">
        <v>1</v>
      </c>
      <c r="D27" s="26" t="s">
        <v>16</v>
      </c>
      <c r="E27" s="27" t="s">
        <v>17</v>
      </c>
      <c r="F27" s="28"/>
      <c r="G27" s="28"/>
      <c r="H27" s="85">
        <f>H28</f>
        <v>1300000</v>
      </c>
      <c r="I27" s="85">
        <f t="shared" si="7"/>
        <v>906867.3</v>
      </c>
      <c r="J27" s="85">
        <f t="shared" si="7"/>
        <v>1300000</v>
      </c>
      <c r="K27" s="85">
        <f t="shared" si="7"/>
        <v>1549543</v>
      </c>
      <c r="L27" s="85">
        <f t="shared" si="7"/>
        <v>1650409</v>
      </c>
      <c r="M27" s="85">
        <f t="shared" si="7"/>
        <v>1642949</v>
      </c>
    </row>
    <row r="28" spans="1:13" ht="63.75">
      <c r="A28" s="12"/>
      <c r="B28" s="29" t="s">
        <v>19</v>
      </c>
      <c r="C28" s="25" t="s">
        <v>5</v>
      </c>
      <c r="D28" s="26" t="s">
        <v>18</v>
      </c>
      <c r="E28" s="30" t="s">
        <v>77</v>
      </c>
      <c r="F28" s="28" t="s">
        <v>6</v>
      </c>
      <c r="G28" s="28"/>
      <c r="H28" s="85">
        <v>1300000</v>
      </c>
      <c r="I28" s="85">
        <v>906867.3</v>
      </c>
      <c r="J28" s="85">
        <v>1300000</v>
      </c>
      <c r="K28" s="88">
        <v>1549543</v>
      </c>
      <c r="L28" s="88">
        <v>1650409</v>
      </c>
      <c r="M28" s="88">
        <v>1642949</v>
      </c>
    </row>
    <row r="29" spans="1:13" ht="76.5">
      <c r="A29" s="12"/>
      <c r="B29" s="24" t="s">
        <v>214</v>
      </c>
      <c r="C29" s="25"/>
      <c r="D29" s="26"/>
      <c r="E29" s="30"/>
      <c r="F29" s="28"/>
      <c r="G29" s="28"/>
      <c r="H29" s="85">
        <f t="shared" ref="H29:J30" si="8">H30</f>
        <v>540000</v>
      </c>
      <c r="I29" s="85">
        <f t="shared" si="8"/>
        <v>1679149.96</v>
      </c>
      <c r="J29" s="85">
        <f t="shared" si="8"/>
        <v>1599080.42</v>
      </c>
      <c r="K29" s="85">
        <f t="shared" ref="K29:M29" si="9">K30</f>
        <v>987000</v>
      </c>
      <c r="L29" s="85">
        <f t="shared" si="9"/>
        <v>1072600</v>
      </c>
      <c r="M29" s="85">
        <f t="shared" si="9"/>
        <v>1072600</v>
      </c>
    </row>
    <row r="30" spans="1:13" ht="217.5" customHeight="1">
      <c r="A30" s="12"/>
      <c r="B30" s="32"/>
      <c r="C30" s="25" t="s">
        <v>1</v>
      </c>
      <c r="D30" s="26" t="s">
        <v>20</v>
      </c>
      <c r="E30" s="27" t="s">
        <v>214</v>
      </c>
      <c r="F30" s="28"/>
      <c r="G30" s="28"/>
      <c r="H30" s="85">
        <f>H31</f>
        <v>540000</v>
      </c>
      <c r="I30" s="85">
        <f t="shared" si="8"/>
        <v>1679149.96</v>
      </c>
      <c r="J30" s="89">
        <f t="shared" si="8"/>
        <v>1599080.42</v>
      </c>
      <c r="K30" s="85">
        <f t="shared" ref="K30" si="10">K31</f>
        <v>987000</v>
      </c>
      <c r="L30" s="85">
        <f t="shared" ref="L30:M30" si="11">L31</f>
        <v>1072600</v>
      </c>
      <c r="M30" s="85">
        <f t="shared" si="11"/>
        <v>1072600</v>
      </c>
    </row>
    <row r="31" spans="1:13" ht="102">
      <c r="A31" s="12"/>
      <c r="B31" s="29" t="s">
        <v>22</v>
      </c>
      <c r="C31" s="25" t="s">
        <v>5</v>
      </c>
      <c r="D31" s="26" t="s">
        <v>21</v>
      </c>
      <c r="E31" s="30" t="s">
        <v>77</v>
      </c>
      <c r="F31" s="28" t="s">
        <v>6</v>
      </c>
      <c r="G31" s="28"/>
      <c r="H31" s="85">
        <v>540000</v>
      </c>
      <c r="I31" s="85">
        <v>1679149.96</v>
      </c>
      <c r="J31" s="89">
        <v>1599080.42</v>
      </c>
      <c r="K31" s="87">
        <v>987000</v>
      </c>
      <c r="L31" s="87">
        <v>1072600</v>
      </c>
      <c r="M31" s="87">
        <v>1072600</v>
      </c>
    </row>
    <row r="32" spans="1:13" s="40" customFormat="1" ht="83.25" customHeight="1">
      <c r="A32" s="12"/>
      <c r="B32" s="24" t="s">
        <v>453</v>
      </c>
      <c r="C32" s="25"/>
      <c r="D32" s="26"/>
      <c r="E32" s="30"/>
      <c r="F32" s="28"/>
      <c r="G32" s="28"/>
      <c r="H32" s="85">
        <f>H33</f>
        <v>1110000</v>
      </c>
      <c r="I32" s="85">
        <f t="shared" ref="I32:M33" si="12">I33</f>
        <v>1279709.68</v>
      </c>
      <c r="J32" s="85">
        <f t="shared" si="12"/>
        <v>1745839.01</v>
      </c>
      <c r="K32" s="85">
        <f t="shared" si="12"/>
        <v>5697000</v>
      </c>
      <c r="L32" s="85">
        <f t="shared" si="12"/>
        <v>6120500</v>
      </c>
      <c r="M32" s="85">
        <f t="shared" si="12"/>
        <v>6574400</v>
      </c>
    </row>
    <row r="33" spans="1:13" s="40" customFormat="1" ht="149.25" customHeight="1">
      <c r="A33" s="12"/>
      <c r="B33" s="29"/>
      <c r="C33" s="25" t="s">
        <v>1</v>
      </c>
      <c r="D33" s="26" t="s">
        <v>425</v>
      </c>
      <c r="E33" s="130" t="s">
        <v>453</v>
      </c>
      <c r="F33" s="28"/>
      <c r="G33" s="28"/>
      <c r="H33" s="85">
        <f>H34</f>
        <v>1110000</v>
      </c>
      <c r="I33" s="85">
        <f t="shared" si="12"/>
        <v>1279709.68</v>
      </c>
      <c r="J33" s="85">
        <f t="shared" si="12"/>
        <v>1745839.01</v>
      </c>
      <c r="K33" s="85">
        <f t="shared" si="12"/>
        <v>5697000</v>
      </c>
      <c r="L33" s="85">
        <f t="shared" si="12"/>
        <v>6120500</v>
      </c>
      <c r="M33" s="85">
        <f t="shared" si="12"/>
        <v>6574400</v>
      </c>
    </row>
    <row r="34" spans="1:13" s="40" customFormat="1" ht="105.75" customHeight="1">
      <c r="A34" s="12"/>
      <c r="B34" s="29" t="s">
        <v>454</v>
      </c>
      <c r="C34" s="25" t="s">
        <v>5</v>
      </c>
      <c r="D34" s="26" t="s">
        <v>426</v>
      </c>
      <c r="E34" s="30" t="s">
        <v>77</v>
      </c>
      <c r="F34" s="28" t="s">
        <v>6</v>
      </c>
      <c r="G34" s="28"/>
      <c r="H34" s="85">
        <v>1110000</v>
      </c>
      <c r="I34" s="85">
        <v>1279709.68</v>
      </c>
      <c r="J34" s="89">
        <v>1745839.01</v>
      </c>
      <c r="K34" s="87">
        <v>5697000</v>
      </c>
      <c r="L34" s="87">
        <v>6120500</v>
      </c>
      <c r="M34" s="87">
        <v>6574400</v>
      </c>
    </row>
    <row r="35" spans="1:13" ht="25.5">
      <c r="A35" s="12"/>
      <c r="B35" s="24" t="s">
        <v>23</v>
      </c>
      <c r="C35" s="25"/>
      <c r="D35" s="26"/>
      <c r="E35" s="31"/>
      <c r="F35" s="5"/>
      <c r="G35" s="5"/>
      <c r="H35" s="84">
        <f>H36</f>
        <v>3847930</v>
      </c>
      <c r="I35" s="84">
        <f t="shared" ref="I35:M35" si="13">I36</f>
        <v>2853369.71</v>
      </c>
      <c r="J35" s="84">
        <f t="shared" si="13"/>
        <v>3847930</v>
      </c>
      <c r="K35" s="90">
        <f t="shared" si="13"/>
        <v>4220360</v>
      </c>
      <c r="L35" s="90">
        <f t="shared" si="13"/>
        <v>4353910</v>
      </c>
      <c r="M35" s="90">
        <f t="shared" si="13"/>
        <v>4575620</v>
      </c>
    </row>
    <row r="36" spans="1:13" ht="30" customHeight="1">
      <c r="A36" s="12"/>
      <c r="B36" s="24" t="s">
        <v>24</v>
      </c>
      <c r="C36" s="25"/>
      <c r="D36" s="26"/>
      <c r="E36" s="27"/>
      <c r="F36" s="28"/>
      <c r="G36" s="28"/>
      <c r="H36" s="84">
        <f>H37+H39+H41+H43</f>
        <v>3847930</v>
      </c>
      <c r="I36" s="84">
        <f>I37+I39+I41+I43</f>
        <v>2853369.71</v>
      </c>
      <c r="J36" s="84">
        <f t="shared" ref="J36:M36" si="14">J37+J39+J41+J43</f>
        <v>3847930</v>
      </c>
      <c r="K36" s="90">
        <f t="shared" si="14"/>
        <v>4220360</v>
      </c>
      <c r="L36" s="90">
        <f t="shared" si="14"/>
        <v>4353910</v>
      </c>
      <c r="M36" s="90">
        <f t="shared" si="14"/>
        <v>4575620</v>
      </c>
    </row>
    <row r="37" spans="1:13" ht="140.25">
      <c r="A37" s="12"/>
      <c r="B37" s="29"/>
      <c r="C37" s="25" t="s">
        <v>1</v>
      </c>
      <c r="D37" s="26" t="s">
        <v>27</v>
      </c>
      <c r="E37" s="27" t="s">
        <v>28</v>
      </c>
      <c r="F37" s="28"/>
      <c r="G37" s="28"/>
      <c r="H37" s="85">
        <f>H38</f>
        <v>1766830</v>
      </c>
      <c r="I37" s="85">
        <f t="shared" ref="I37:M37" si="15">I38</f>
        <v>1294208.01</v>
      </c>
      <c r="J37" s="85">
        <f t="shared" si="15"/>
        <v>1766830</v>
      </c>
      <c r="K37" s="91">
        <f t="shared" si="15"/>
        <v>1908150</v>
      </c>
      <c r="L37" s="91">
        <f t="shared" si="15"/>
        <v>1947930</v>
      </c>
      <c r="M37" s="91">
        <f t="shared" si="15"/>
        <v>2014590</v>
      </c>
    </row>
    <row r="38" spans="1:13" ht="60" customHeight="1">
      <c r="A38" s="12"/>
      <c r="B38" s="29" t="s">
        <v>28</v>
      </c>
      <c r="C38" s="25" t="s">
        <v>25</v>
      </c>
      <c r="D38" s="26" t="s">
        <v>275</v>
      </c>
      <c r="E38" s="30" t="s">
        <v>77</v>
      </c>
      <c r="F38" s="28" t="s">
        <v>26</v>
      </c>
      <c r="G38" s="28"/>
      <c r="H38" s="85">
        <v>1766830</v>
      </c>
      <c r="I38" s="85">
        <v>1294208.01</v>
      </c>
      <c r="J38" s="85">
        <v>1766830</v>
      </c>
      <c r="K38" s="87">
        <v>1908150</v>
      </c>
      <c r="L38" s="87">
        <v>1947930</v>
      </c>
      <c r="M38" s="87">
        <v>2014590</v>
      </c>
    </row>
    <row r="39" spans="1:13" ht="178.5">
      <c r="A39" s="12"/>
      <c r="B39" s="29"/>
      <c r="C39" s="25" t="s">
        <v>1</v>
      </c>
      <c r="D39" s="26" t="s">
        <v>29</v>
      </c>
      <c r="E39" s="27" t="s">
        <v>30</v>
      </c>
      <c r="F39" s="28"/>
      <c r="G39" s="28"/>
      <c r="H39" s="85">
        <f>H40</f>
        <v>10070</v>
      </c>
      <c r="I39" s="85">
        <f t="shared" ref="I39:L39" si="16">I40</f>
        <v>9250.57</v>
      </c>
      <c r="J39" s="85">
        <f t="shared" si="16"/>
        <v>10070</v>
      </c>
      <c r="K39" s="85">
        <f t="shared" si="16"/>
        <v>10560</v>
      </c>
      <c r="L39" s="85">
        <f t="shared" si="16"/>
        <v>10910</v>
      </c>
      <c r="M39" s="85">
        <f>M40</f>
        <v>11640</v>
      </c>
    </row>
    <row r="40" spans="1:13" ht="69" customHeight="1">
      <c r="A40" s="12"/>
      <c r="B40" s="29" t="s">
        <v>30</v>
      </c>
      <c r="C40" s="25" t="s">
        <v>25</v>
      </c>
      <c r="D40" s="26" t="s">
        <v>276</v>
      </c>
      <c r="E40" s="30" t="s">
        <v>77</v>
      </c>
      <c r="F40" s="28" t="s">
        <v>26</v>
      </c>
      <c r="G40" s="28"/>
      <c r="H40" s="85">
        <v>10070</v>
      </c>
      <c r="I40" s="85">
        <v>9250.57</v>
      </c>
      <c r="J40" s="85">
        <v>10070</v>
      </c>
      <c r="K40" s="88">
        <v>10560</v>
      </c>
      <c r="L40" s="88">
        <v>10910</v>
      </c>
      <c r="M40" s="88">
        <v>11640</v>
      </c>
    </row>
    <row r="41" spans="1:13" ht="140.25">
      <c r="A41" s="12"/>
      <c r="B41" s="32"/>
      <c r="C41" s="25" t="s">
        <v>1</v>
      </c>
      <c r="D41" s="26" t="s">
        <v>31</v>
      </c>
      <c r="E41" s="27" t="s">
        <v>32</v>
      </c>
      <c r="F41" s="28"/>
      <c r="G41" s="28"/>
      <c r="H41" s="85">
        <f>H42</f>
        <v>2324160</v>
      </c>
      <c r="I41" s="85">
        <f t="shared" ref="I41:M41" si="17">I42</f>
        <v>1778384.5</v>
      </c>
      <c r="J41" s="92">
        <f t="shared" si="17"/>
        <v>2324160</v>
      </c>
      <c r="K41" s="85">
        <f t="shared" si="17"/>
        <v>2540910</v>
      </c>
      <c r="L41" s="85">
        <f t="shared" si="17"/>
        <v>2636450</v>
      </c>
      <c r="M41" s="85">
        <f t="shared" si="17"/>
        <v>2807930</v>
      </c>
    </row>
    <row r="42" spans="1:13" ht="51">
      <c r="A42" s="12"/>
      <c r="B42" s="29" t="s">
        <v>32</v>
      </c>
      <c r="C42" s="25" t="s">
        <v>25</v>
      </c>
      <c r="D42" s="26" t="s">
        <v>277</v>
      </c>
      <c r="E42" s="30" t="s">
        <v>77</v>
      </c>
      <c r="F42" s="28" t="s">
        <v>26</v>
      </c>
      <c r="G42" s="28"/>
      <c r="H42" s="85">
        <v>2324160</v>
      </c>
      <c r="I42" s="85">
        <v>1778384.5</v>
      </c>
      <c r="J42" s="85">
        <v>2324160</v>
      </c>
      <c r="K42" s="88">
        <v>2540910</v>
      </c>
      <c r="L42" s="88">
        <v>2636450</v>
      </c>
      <c r="M42" s="88">
        <v>2807930</v>
      </c>
    </row>
    <row r="43" spans="1:13" ht="140.25">
      <c r="A43" s="12"/>
      <c r="B43" s="32"/>
      <c r="C43" s="25" t="s">
        <v>1</v>
      </c>
      <c r="D43" s="26" t="s">
        <v>33</v>
      </c>
      <c r="E43" s="27" t="s">
        <v>34</v>
      </c>
      <c r="F43" s="28"/>
      <c r="G43" s="28"/>
      <c r="H43" s="85">
        <f>H44</f>
        <v>-253130</v>
      </c>
      <c r="I43" s="85">
        <f t="shared" ref="I43:M43" si="18">I44</f>
        <v>-228473.37</v>
      </c>
      <c r="J43" s="91">
        <f t="shared" si="18"/>
        <v>-253130</v>
      </c>
      <c r="K43" s="85">
        <f t="shared" si="18"/>
        <v>-239260</v>
      </c>
      <c r="L43" s="85">
        <f t="shared" si="18"/>
        <v>-241380</v>
      </c>
      <c r="M43" s="85">
        <f t="shared" si="18"/>
        <v>-258540</v>
      </c>
    </row>
    <row r="44" spans="1:13" ht="61.5" customHeight="1">
      <c r="A44" s="12"/>
      <c r="B44" s="29" t="s">
        <v>34</v>
      </c>
      <c r="C44" s="25" t="s">
        <v>25</v>
      </c>
      <c r="D44" s="26" t="s">
        <v>278</v>
      </c>
      <c r="E44" s="30" t="s">
        <v>77</v>
      </c>
      <c r="F44" s="28" t="s">
        <v>26</v>
      </c>
      <c r="G44" s="28"/>
      <c r="H44" s="85">
        <v>-253130</v>
      </c>
      <c r="I44" s="85">
        <v>-228473.37</v>
      </c>
      <c r="J44" s="85">
        <v>-253130</v>
      </c>
      <c r="K44" s="88">
        <v>-239260</v>
      </c>
      <c r="L44" s="88">
        <v>-241380</v>
      </c>
      <c r="M44" s="88">
        <v>-258540</v>
      </c>
    </row>
    <row r="45" spans="1:13" ht="15.75">
      <c r="A45" s="12"/>
      <c r="B45" s="24" t="s">
        <v>35</v>
      </c>
      <c r="C45" s="25"/>
      <c r="D45" s="26"/>
      <c r="E45" s="31"/>
      <c r="F45" s="5"/>
      <c r="G45" s="5"/>
      <c r="H45" s="84">
        <f>H56+H61+H47</f>
        <v>36658947.350000001</v>
      </c>
      <c r="I45" s="84">
        <f>I56+I61+I47</f>
        <v>31194557.5</v>
      </c>
      <c r="J45" s="84">
        <f>J56+J61+J47</f>
        <v>40203440</v>
      </c>
      <c r="K45" s="84">
        <f>K56+K61+K47</f>
        <v>32144320</v>
      </c>
      <c r="L45" s="84">
        <f t="shared" ref="L45:M45" si="19">L56+L61+L47</f>
        <v>33430092.600000001</v>
      </c>
      <c r="M45" s="84">
        <f t="shared" si="19"/>
        <v>34767296.5</v>
      </c>
    </row>
    <row r="46" spans="1:13" ht="37.5" customHeight="1">
      <c r="A46" s="12"/>
      <c r="B46" s="45" t="s">
        <v>231</v>
      </c>
      <c r="E46" s="50"/>
      <c r="F46" s="50"/>
      <c r="G46" s="50"/>
      <c r="H46" s="124"/>
      <c r="I46" s="124"/>
      <c r="J46" s="124"/>
      <c r="K46" s="125"/>
      <c r="L46" s="125"/>
      <c r="M46" s="125"/>
    </row>
    <row r="47" spans="1:13" ht="37.5" customHeight="1">
      <c r="A47" s="12"/>
      <c r="B47" s="79"/>
      <c r="C47" s="25" t="s">
        <v>1</v>
      </c>
      <c r="D47" s="26" t="s">
        <v>232</v>
      </c>
      <c r="E47" s="26" t="s">
        <v>231</v>
      </c>
      <c r="F47" s="28"/>
      <c r="G47" s="28"/>
      <c r="H47" s="84">
        <f>H48+H52</f>
        <v>18819200</v>
      </c>
      <c r="I47" s="84">
        <f t="shared" ref="I47:J47" si="20">I48+I52</f>
        <v>15534919.369999999</v>
      </c>
      <c r="J47" s="84">
        <f t="shared" si="20"/>
        <v>19106000</v>
      </c>
      <c r="K47" s="84">
        <f>K48+K52</f>
        <v>19870240</v>
      </c>
      <c r="L47" s="84">
        <f t="shared" ref="L47:M47" si="21">L48+L52</f>
        <v>20665049.600000001</v>
      </c>
      <c r="M47" s="84">
        <f t="shared" si="21"/>
        <v>21491651.5</v>
      </c>
    </row>
    <row r="48" spans="1:13" ht="29.25" customHeight="1">
      <c r="A48" s="12"/>
      <c r="B48" s="52" t="s">
        <v>234</v>
      </c>
      <c r="C48" s="25" t="s">
        <v>1</v>
      </c>
      <c r="D48" s="26" t="s">
        <v>233</v>
      </c>
      <c r="F48" s="28"/>
      <c r="G48" s="28"/>
      <c r="H48" s="85">
        <f>H49</f>
        <v>13444200</v>
      </c>
      <c r="I48" s="85">
        <f t="shared" ref="I48:K49" si="22">I49</f>
        <v>9779424.1099999994</v>
      </c>
      <c r="J48" s="85">
        <f t="shared" si="22"/>
        <v>12867000</v>
      </c>
      <c r="K48" s="85">
        <f t="shared" si="22"/>
        <v>13381680</v>
      </c>
      <c r="L48" s="85">
        <f t="shared" ref="L48:M48" si="23">L49</f>
        <v>13916947.199999999</v>
      </c>
      <c r="M48" s="85">
        <f t="shared" si="23"/>
        <v>14473625</v>
      </c>
    </row>
    <row r="49" spans="1:13" ht="30" customHeight="1">
      <c r="A49" s="12"/>
      <c r="B49" s="79"/>
      <c r="C49" s="67" t="s">
        <v>1</v>
      </c>
      <c r="D49" s="68" t="s">
        <v>233</v>
      </c>
      <c r="E49" s="30" t="s">
        <v>77</v>
      </c>
      <c r="F49" s="28" t="s">
        <v>6</v>
      </c>
      <c r="G49" s="28"/>
      <c r="H49" s="85">
        <f>H50</f>
        <v>13444200</v>
      </c>
      <c r="I49" s="85">
        <f>I50</f>
        <v>9779424.1099999994</v>
      </c>
      <c r="J49" s="85">
        <f t="shared" si="22"/>
        <v>12867000</v>
      </c>
      <c r="K49" s="85">
        <f t="shared" si="22"/>
        <v>13381680</v>
      </c>
      <c r="L49" s="85">
        <f t="shared" ref="L49:M49" si="24">L50</f>
        <v>13916947.199999999</v>
      </c>
      <c r="M49" s="85">
        <f t="shared" si="24"/>
        <v>14473625</v>
      </c>
    </row>
    <row r="50" spans="1:13" ht="28.5" customHeight="1">
      <c r="A50" s="12"/>
      <c r="B50" s="52" t="s">
        <v>234</v>
      </c>
      <c r="C50" s="25" t="s">
        <v>1</v>
      </c>
      <c r="D50" s="26" t="s">
        <v>237</v>
      </c>
      <c r="E50" s="54"/>
      <c r="F50" s="28"/>
      <c r="G50" s="28"/>
      <c r="H50" s="85">
        <f>H51</f>
        <v>13444200</v>
      </c>
      <c r="I50" s="85">
        <f>I51</f>
        <v>9779424.1099999994</v>
      </c>
      <c r="J50" s="85">
        <v>12867000</v>
      </c>
      <c r="K50" s="85">
        <f>K51</f>
        <v>13381680</v>
      </c>
      <c r="L50" s="85">
        <f>L51</f>
        <v>13916947.199999999</v>
      </c>
      <c r="M50" s="85">
        <f>M51</f>
        <v>14473625</v>
      </c>
    </row>
    <row r="51" spans="1:13" ht="28.5" customHeight="1">
      <c r="A51" s="12"/>
      <c r="B51" s="79"/>
      <c r="C51" s="55" t="s">
        <v>5</v>
      </c>
      <c r="D51" s="69" t="s">
        <v>403</v>
      </c>
      <c r="E51" s="30" t="s">
        <v>77</v>
      </c>
      <c r="F51" s="28" t="s">
        <v>6</v>
      </c>
      <c r="G51" s="28"/>
      <c r="H51" s="85">
        <v>13444200</v>
      </c>
      <c r="I51" s="85">
        <v>9779424.1099999994</v>
      </c>
      <c r="J51" s="85">
        <v>0</v>
      </c>
      <c r="K51" s="85">
        <v>13381680</v>
      </c>
      <c r="L51" s="85">
        <v>13916947.199999999</v>
      </c>
      <c r="M51" s="85">
        <v>14473625</v>
      </c>
    </row>
    <row r="52" spans="1:13" ht="37.5" customHeight="1">
      <c r="A52" s="12"/>
      <c r="B52" s="52" t="s">
        <v>235</v>
      </c>
      <c r="C52" s="25" t="s">
        <v>1</v>
      </c>
      <c r="D52" s="26" t="s">
        <v>236</v>
      </c>
      <c r="F52" s="28"/>
      <c r="G52" s="28"/>
      <c r="H52" s="85">
        <f>H53</f>
        <v>5375000</v>
      </c>
      <c r="I52" s="85">
        <f t="shared" ref="I52:J52" si="25">I53</f>
        <v>5755495.2599999998</v>
      </c>
      <c r="J52" s="85">
        <f t="shared" si="25"/>
        <v>6239000</v>
      </c>
      <c r="K52" s="85">
        <f>K53</f>
        <v>6488560</v>
      </c>
      <c r="L52" s="85">
        <f t="shared" ref="L52:M53" si="26">L53</f>
        <v>6748102.4000000004</v>
      </c>
      <c r="M52" s="85">
        <f t="shared" si="26"/>
        <v>7018026.5</v>
      </c>
    </row>
    <row r="53" spans="1:13" ht="30.75" customHeight="1">
      <c r="A53" s="12"/>
      <c r="B53" s="79"/>
      <c r="C53" s="25" t="s">
        <v>1</v>
      </c>
      <c r="D53" s="26" t="s">
        <v>236</v>
      </c>
      <c r="E53" s="30" t="s">
        <v>77</v>
      </c>
      <c r="F53" s="28" t="s">
        <v>6</v>
      </c>
      <c r="G53" s="28"/>
      <c r="H53" s="85">
        <f>H54</f>
        <v>5375000</v>
      </c>
      <c r="I53" s="85">
        <f t="shared" ref="I53:J53" si="27">I54</f>
        <v>5755495.2599999998</v>
      </c>
      <c r="J53" s="85">
        <f t="shared" si="27"/>
        <v>6239000</v>
      </c>
      <c r="K53" s="85">
        <f>K54</f>
        <v>6488560</v>
      </c>
      <c r="L53" s="85">
        <f t="shared" si="26"/>
        <v>6748102.4000000004</v>
      </c>
      <c r="M53" s="85">
        <f t="shared" si="26"/>
        <v>7018026.5</v>
      </c>
    </row>
    <row r="54" spans="1:13" ht="55.5" customHeight="1">
      <c r="A54" s="12"/>
      <c r="B54" s="52" t="s">
        <v>238</v>
      </c>
      <c r="C54" s="25" t="s">
        <v>1</v>
      </c>
      <c r="D54" s="26" t="s">
        <v>404</v>
      </c>
      <c r="E54" s="30"/>
      <c r="F54" s="28"/>
      <c r="G54" s="28"/>
      <c r="H54" s="85">
        <f>H55</f>
        <v>5375000</v>
      </c>
      <c r="I54" s="85">
        <f>I55</f>
        <v>5755495.2599999998</v>
      </c>
      <c r="J54" s="85">
        <f>J55</f>
        <v>6239000</v>
      </c>
      <c r="K54" s="85">
        <f t="shared" ref="K54:M54" si="28">K55</f>
        <v>6488560</v>
      </c>
      <c r="L54" s="85">
        <f t="shared" si="28"/>
        <v>6748102.4000000004</v>
      </c>
      <c r="M54" s="85">
        <f t="shared" si="28"/>
        <v>7018026.5</v>
      </c>
    </row>
    <row r="55" spans="1:13" ht="28.5" customHeight="1">
      <c r="A55" s="12"/>
      <c r="B55" s="29"/>
      <c r="C55" s="25" t="s">
        <v>5</v>
      </c>
      <c r="D55" s="26" t="s">
        <v>404</v>
      </c>
      <c r="E55" s="30" t="s">
        <v>77</v>
      </c>
      <c r="F55" s="28" t="s">
        <v>6</v>
      </c>
      <c r="G55" s="28"/>
      <c r="H55" s="85">
        <v>5375000</v>
      </c>
      <c r="I55" s="85">
        <v>5755495.2599999998</v>
      </c>
      <c r="J55" s="85">
        <v>6239000</v>
      </c>
      <c r="K55" s="85">
        <v>6488560</v>
      </c>
      <c r="L55" s="85">
        <v>6748102.4000000004</v>
      </c>
      <c r="M55" s="85">
        <v>7018026.5</v>
      </c>
    </row>
    <row r="56" spans="1:13" ht="37.5" customHeight="1">
      <c r="A56" s="12"/>
      <c r="B56" s="16" t="s">
        <v>114</v>
      </c>
      <c r="C56" s="55"/>
      <c r="D56" s="69"/>
      <c r="E56" s="27"/>
      <c r="F56" s="28"/>
      <c r="G56" s="28"/>
      <c r="H56" s="84">
        <f t="shared" ref="H56:M56" si="29">H57+H59</f>
        <v>9295440</v>
      </c>
      <c r="I56" s="84">
        <f>I57+I59</f>
        <v>8829987.040000001</v>
      </c>
      <c r="J56" s="84">
        <f>J57+J59</f>
        <v>9295440</v>
      </c>
      <c r="K56" s="84">
        <f t="shared" si="29"/>
        <v>0</v>
      </c>
      <c r="L56" s="84">
        <f t="shared" si="29"/>
        <v>0</v>
      </c>
      <c r="M56" s="84">
        <f t="shared" si="29"/>
        <v>0</v>
      </c>
    </row>
    <row r="57" spans="1:13" ht="53.25" customHeight="1">
      <c r="A57" s="12"/>
      <c r="B57" s="29"/>
      <c r="C57" s="25" t="s">
        <v>1</v>
      </c>
      <c r="D57" s="26" t="s">
        <v>117</v>
      </c>
      <c r="E57" s="15" t="s">
        <v>114</v>
      </c>
      <c r="F57" s="28"/>
      <c r="G57" s="28"/>
      <c r="H57" s="85">
        <f>H58</f>
        <v>9295340</v>
      </c>
      <c r="I57" s="85">
        <f t="shared" ref="I57:M57" si="30">I58</f>
        <v>8842827.3300000001</v>
      </c>
      <c r="J57" s="85">
        <f t="shared" si="30"/>
        <v>9295340</v>
      </c>
      <c r="K57" s="85">
        <f t="shared" si="30"/>
        <v>0</v>
      </c>
      <c r="L57" s="85">
        <f t="shared" si="30"/>
        <v>0</v>
      </c>
      <c r="M57" s="85">
        <f t="shared" si="30"/>
        <v>0</v>
      </c>
    </row>
    <row r="58" spans="1:13" ht="43.5" customHeight="1">
      <c r="A58" s="12"/>
      <c r="B58" s="29" t="s">
        <v>115</v>
      </c>
      <c r="C58" s="25" t="s">
        <v>5</v>
      </c>
      <c r="D58" s="26" t="s">
        <v>116</v>
      </c>
      <c r="E58" s="30" t="s">
        <v>77</v>
      </c>
      <c r="F58" s="28" t="s">
        <v>6</v>
      </c>
      <c r="G58" s="28"/>
      <c r="H58" s="85">
        <v>9295340</v>
      </c>
      <c r="I58" s="85">
        <v>8842827.3300000001</v>
      </c>
      <c r="J58" s="85">
        <v>9295340</v>
      </c>
      <c r="K58" s="88">
        <v>0</v>
      </c>
      <c r="L58" s="88">
        <v>0</v>
      </c>
      <c r="M58" s="88">
        <v>0</v>
      </c>
    </row>
    <row r="59" spans="1:13" ht="78.75" customHeight="1">
      <c r="A59" s="12"/>
      <c r="B59" s="32"/>
      <c r="C59" s="25" t="s">
        <v>1</v>
      </c>
      <c r="D59" s="26" t="s">
        <v>119</v>
      </c>
      <c r="E59" s="14" t="s">
        <v>118</v>
      </c>
      <c r="F59" s="28"/>
      <c r="G59" s="28"/>
      <c r="H59" s="85">
        <f>H60</f>
        <v>100</v>
      </c>
      <c r="I59" s="85">
        <f t="shared" ref="I59:M59" si="31">I60</f>
        <v>-12840.29</v>
      </c>
      <c r="J59" s="85">
        <v>100</v>
      </c>
      <c r="K59" s="85">
        <f t="shared" si="31"/>
        <v>0</v>
      </c>
      <c r="L59" s="85">
        <f t="shared" si="31"/>
        <v>0</v>
      </c>
      <c r="M59" s="85">
        <f t="shared" si="31"/>
        <v>0</v>
      </c>
    </row>
    <row r="60" spans="1:13" ht="59.25" customHeight="1">
      <c r="A60" s="12"/>
      <c r="B60" s="29" t="s">
        <v>121</v>
      </c>
      <c r="C60" s="25" t="s">
        <v>5</v>
      </c>
      <c r="D60" s="26" t="s">
        <v>120</v>
      </c>
      <c r="E60" s="30" t="s">
        <v>77</v>
      </c>
      <c r="F60" s="28" t="s">
        <v>6</v>
      </c>
      <c r="G60" s="28"/>
      <c r="H60" s="85">
        <v>100</v>
      </c>
      <c r="I60" s="85">
        <v>-12840.29</v>
      </c>
      <c r="J60" s="85">
        <v>100</v>
      </c>
      <c r="K60" s="88">
        <v>0</v>
      </c>
      <c r="L60" s="88">
        <v>0</v>
      </c>
      <c r="M60" s="88">
        <v>0</v>
      </c>
    </row>
    <row r="61" spans="1:13" ht="31.5" customHeight="1">
      <c r="A61" s="12"/>
      <c r="B61" s="17" t="s">
        <v>122</v>
      </c>
      <c r="C61" s="25"/>
      <c r="D61" s="26"/>
      <c r="E61" s="27"/>
      <c r="F61" s="28"/>
      <c r="G61" s="28"/>
      <c r="H61" s="84">
        <f>H62</f>
        <v>8544307.3499999996</v>
      </c>
      <c r="I61" s="84">
        <f t="shared" ref="I61:M62" si="32">I62</f>
        <v>6829651.0899999999</v>
      </c>
      <c r="J61" s="84">
        <f t="shared" si="32"/>
        <v>11802000</v>
      </c>
      <c r="K61" s="84">
        <f t="shared" si="32"/>
        <v>12274080</v>
      </c>
      <c r="L61" s="84">
        <f t="shared" si="32"/>
        <v>12765043</v>
      </c>
      <c r="M61" s="84">
        <f t="shared" si="32"/>
        <v>13275645</v>
      </c>
    </row>
    <row r="62" spans="1:13" ht="72" customHeight="1">
      <c r="A62" s="12"/>
      <c r="B62" s="29"/>
      <c r="C62" s="25" t="s">
        <v>1</v>
      </c>
      <c r="D62" s="26" t="s">
        <v>125</v>
      </c>
      <c r="E62" s="14" t="s">
        <v>123</v>
      </c>
      <c r="F62" s="28"/>
      <c r="G62" s="28"/>
      <c r="H62" s="85">
        <f>H63</f>
        <v>8544307.3499999996</v>
      </c>
      <c r="I62" s="85">
        <f t="shared" si="32"/>
        <v>6829651.0899999999</v>
      </c>
      <c r="J62" s="85">
        <f t="shared" si="32"/>
        <v>11802000</v>
      </c>
      <c r="K62" s="85">
        <f t="shared" si="32"/>
        <v>12274080</v>
      </c>
      <c r="L62" s="85">
        <f t="shared" si="32"/>
        <v>12765043</v>
      </c>
      <c r="M62" s="85">
        <f t="shared" si="32"/>
        <v>13275645</v>
      </c>
    </row>
    <row r="63" spans="1:13" ht="59.25" customHeight="1">
      <c r="A63" s="12"/>
      <c r="B63" s="14" t="s">
        <v>124</v>
      </c>
      <c r="C63" s="25" t="s">
        <v>5</v>
      </c>
      <c r="D63" s="26" t="s">
        <v>126</v>
      </c>
      <c r="E63" s="30" t="s">
        <v>77</v>
      </c>
      <c r="F63" s="28" t="s">
        <v>6</v>
      </c>
      <c r="G63" s="28"/>
      <c r="H63" s="85">
        <v>8544307.3499999996</v>
      </c>
      <c r="I63" s="85">
        <v>6829651.0899999999</v>
      </c>
      <c r="J63" s="85">
        <v>11802000</v>
      </c>
      <c r="K63" s="88">
        <v>12274080</v>
      </c>
      <c r="L63" s="88">
        <v>12765043</v>
      </c>
      <c r="M63" s="88">
        <v>13275645</v>
      </c>
    </row>
    <row r="64" spans="1:13" ht="15.75">
      <c r="A64" s="12"/>
      <c r="B64" s="24" t="s">
        <v>36</v>
      </c>
      <c r="C64" s="25"/>
      <c r="D64" s="26"/>
      <c r="E64" s="31"/>
      <c r="F64" s="5"/>
      <c r="G64" s="5"/>
      <c r="H64" s="84">
        <f>H65+H68</f>
        <v>48754400</v>
      </c>
      <c r="I64" s="84">
        <f t="shared" ref="I64:M64" si="33">I65+I68</f>
        <v>18244840.57</v>
      </c>
      <c r="J64" s="84">
        <f t="shared" si="33"/>
        <v>49452500</v>
      </c>
      <c r="K64" s="84">
        <f t="shared" si="33"/>
        <v>50609000</v>
      </c>
      <c r="L64" s="84">
        <f t="shared" si="33"/>
        <v>58535000</v>
      </c>
      <c r="M64" s="84">
        <f t="shared" si="33"/>
        <v>59421000</v>
      </c>
    </row>
    <row r="65" spans="1:13" ht="15.75">
      <c r="A65" s="12"/>
      <c r="B65" s="16" t="s">
        <v>127</v>
      </c>
      <c r="C65" s="25"/>
      <c r="D65" s="26"/>
      <c r="E65" s="27"/>
      <c r="F65" s="28"/>
      <c r="G65" s="28"/>
      <c r="H65" s="84">
        <f>H66</f>
        <v>24483400</v>
      </c>
      <c r="I65" s="84">
        <f t="shared" ref="I65:M66" si="34">I66</f>
        <v>7152038.3099999996</v>
      </c>
      <c r="J65" s="84">
        <f t="shared" si="34"/>
        <v>25650000</v>
      </c>
      <c r="K65" s="84">
        <f t="shared" si="34"/>
        <v>26628000</v>
      </c>
      <c r="L65" s="84">
        <f t="shared" si="34"/>
        <v>34681000</v>
      </c>
      <c r="M65" s="84">
        <f t="shared" si="34"/>
        <v>35368000</v>
      </c>
    </row>
    <row r="66" spans="1:13" ht="91.5" customHeight="1">
      <c r="A66" s="12"/>
      <c r="B66" s="29"/>
      <c r="C66" s="25" t="s">
        <v>1</v>
      </c>
      <c r="D66" s="26" t="s">
        <v>129</v>
      </c>
      <c r="E66" s="15" t="s">
        <v>128</v>
      </c>
      <c r="F66" s="28"/>
      <c r="G66" s="28"/>
      <c r="H66" s="85">
        <f>H67</f>
        <v>24483400</v>
      </c>
      <c r="I66" s="85">
        <f t="shared" si="34"/>
        <v>7152038.3099999996</v>
      </c>
      <c r="J66" s="85">
        <f t="shared" si="34"/>
        <v>25650000</v>
      </c>
      <c r="K66" s="85">
        <f t="shared" si="34"/>
        <v>26628000</v>
      </c>
      <c r="L66" s="85">
        <f t="shared" si="34"/>
        <v>34681000</v>
      </c>
      <c r="M66" s="85">
        <f t="shared" si="34"/>
        <v>35368000</v>
      </c>
    </row>
    <row r="67" spans="1:13" ht="65.25" customHeight="1">
      <c r="A67" s="12"/>
      <c r="B67" s="15" t="s">
        <v>133</v>
      </c>
      <c r="C67" s="25" t="s">
        <v>5</v>
      </c>
      <c r="D67" s="26" t="s">
        <v>206</v>
      </c>
      <c r="E67" s="30" t="s">
        <v>77</v>
      </c>
      <c r="F67" s="28" t="s">
        <v>6</v>
      </c>
      <c r="G67" s="28"/>
      <c r="H67" s="85">
        <v>24483400</v>
      </c>
      <c r="I67" s="85">
        <v>7152038.3099999996</v>
      </c>
      <c r="J67" s="85">
        <v>25650000</v>
      </c>
      <c r="K67" s="88">
        <v>26628000</v>
      </c>
      <c r="L67" s="88">
        <v>34681000</v>
      </c>
      <c r="M67" s="88">
        <v>35368000</v>
      </c>
    </row>
    <row r="68" spans="1:13" ht="15.75">
      <c r="A68" s="12"/>
      <c r="B68" s="16" t="s">
        <v>130</v>
      </c>
      <c r="C68" s="25"/>
      <c r="D68" s="26"/>
      <c r="E68" s="31"/>
      <c r="F68" s="5"/>
      <c r="G68" s="5"/>
      <c r="H68" s="84">
        <f>H71+H69</f>
        <v>24271000</v>
      </c>
      <c r="I68" s="84">
        <f t="shared" ref="I68:M68" si="35">I71+I69</f>
        <v>11092802.26</v>
      </c>
      <c r="J68" s="84">
        <f t="shared" si="35"/>
        <v>23802500</v>
      </c>
      <c r="K68" s="84">
        <f t="shared" si="35"/>
        <v>23981000</v>
      </c>
      <c r="L68" s="84">
        <f t="shared" si="35"/>
        <v>23854000</v>
      </c>
      <c r="M68" s="84">
        <f t="shared" si="35"/>
        <v>24053000</v>
      </c>
    </row>
    <row r="69" spans="1:13" ht="25.5">
      <c r="A69" s="12"/>
      <c r="B69" s="32"/>
      <c r="C69" s="25" t="s">
        <v>1</v>
      </c>
      <c r="D69" s="26" t="s">
        <v>136</v>
      </c>
      <c r="E69" s="15" t="s">
        <v>131</v>
      </c>
      <c r="F69" s="28"/>
      <c r="G69" s="28"/>
      <c r="H69" s="85">
        <f>H70</f>
        <v>17275000</v>
      </c>
      <c r="I69" s="85">
        <f t="shared" ref="I69:M69" si="36">I70</f>
        <v>11786073.949999999</v>
      </c>
      <c r="J69" s="85">
        <f t="shared" si="36"/>
        <v>16814500</v>
      </c>
      <c r="K69" s="85">
        <f t="shared" si="36"/>
        <v>16818000</v>
      </c>
      <c r="L69" s="85">
        <f t="shared" si="36"/>
        <v>16498000</v>
      </c>
      <c r="M69" s="85">
        <f t="shared" si="36"/>
        <v>16498000</v>
      </c>
    </row>
    <row r="70" spans="1:13" ht="51">
      <c r="A70" s="12"/>
      <c r="B70" s="14" t="s">
        <v>134</v>
      </c>
      <c r="C70" s="25" t="s">
        <v>5</v>
      </c>
      <c r="D70" s="26" t="s">
        <v>207</v>
      </c>
      <c r="E70" s="30" t="s">
        <v>77</v>
      </c>
      <c r="F70" s="28" t="s">
        <v>6</v>
      </c>
      <c r="G70" s="28"/>
      <c r="H70" s="85">
        <v>17275000</v>
      </c>
      <c r="I70" s="85">
        <v>11786073.949999999</v>
      </c>
      <c r="J70" s="85">
        <v>16814500</v>
      </c>
      <c r="K70" s="88">
        <v>16818000</v>
      </c>
      <c r="L70" s="88">
        <v>16498000</v>
      </c>
      <c r="M70" s="88">
        <v>16498000</v>
      </c>
    </row>
    <row r="71" spans="1:13" ht="25.5">
      <c r="A71" s="12"/>
      <c r="B71" s="32"/>
      <c r="C71" s="25" t="s">
        <v>1</v>
      </c>
      <c r="D71" s="26" t="s">
        <v>137</v>
      </c>
      <c r="E71" s="15" t="s">
        <v>132</v>
      </c>
      <c r="F71" s="28"/>
      <c r="G71" s="28"/>
      <c r="H71" s="85">
        <f>H72</f>
        <v>6996000</v>
      </c>
      <c r="I71" s="85">
        <f t="shared" ref="I71:M71" si="37">I72</f>
        <v>-693271.69</v>
      </c>
      <c r="J71" s="85">
        <f t="shared" si="37"/>
        <v>6988000</v>
      </c>
      <c r="K71" s="85">
        <f t="shared" si="37"/>
        <v>7163000</v>
      </c>
      <c r="L71" s="85">
        <f t="shared" si="37"/>
        <v>7356000</v>
      </c>
      <c r="M71" s="85">
        <f t="shared" si="37"/>
        <v>7555000</v>
      </c>
    </row>
    <row r="72" spans="1:13" ht="48.75" customHeight="1">
      <c r="A72" s="12"/>
      <c r="B72" s="14" t="s">
        <v>135</v>
      </c>
      <c r="C72" s="25" t="s">
        <v>5</v>
      </c>
      <c r="D72" s="26" t="s">
        <v>208</v>
      </c>
      <c r="E72" s="30" t="s">
        <v>77</v>
      </c>
      <c r="F72" s="28" t="s">
        <v>6</v>
      </c>
      <c r="G72" s="28"/>
      <c r="H72" s="85">
        <v>6996000</v>
      </c>
      <c r="I72" s="85">
        <v>-693271.69</v>
      </c>
      <c r="J72" s="85">
        <v>6988000</v>
      </c>
      <c r="K72" s="88">
        <v>7163000</v>
      </c>
      <c r="L72" s="88">
        <v>7356000</v>
      </c>
      <c r="M72" s="88">
        <v>7555000</v>
      </c>
    </row>
    <row r="73" spans="1:13" ht="15.75">
      <c r="A73" s="12"/>
      <c r="B73" s="17" t="s">
        <v>37</v>
      </c>
      <c r="C73" s="25"/>
      <c r="D73" s="26"/>
      <c r="E73" s="30"/>
      <c r="F73" s="28"/>
      <c r="G73" s="28"/>
      <c r="H73" s="84">
        <f t="shared" ref="H73:I75" si="38">H74</f>
        <v>8510700</v>
      </c>
      <c r="I73" s="84">
        <f t="shared" si="38"/>
        <v>6525761.1699999999</v>
      </c>
      <c r="J73" s="84">
        <f t="shared" ref="J73:M73" si="39">J74</f>
        <v>8510700</v>
      </c>
      <c r="K73" s="84">
        <f t="shared" si="39"/>
        <v>8851128</v>
      </c>
      <c r="L73" s="84">
        <f t="shared" si="39"/>
        <v>9205173</v>
      </c>
      <c r="M73" s="84">
        <f t="shared" si="39"/>
        <v>9573380</v>
      </c>
    </row>
    <row r="74" spans="1:13" ht="25.5">
      <c r="A74" s="12"/>
      <c r="B74" s="16" t="s">
        <v>138</v>
      </c>
      <c r="C74" s="25"/>
      <c r="D74" s="26"/>
      <c r="E74" s="30"/>
      <c r="F74" s="28"/>
      <c r="G74" s="28"/>
      <c r="H74" s="85">
        <f t="shared" si="38"/>
        <v>8510700</v>
      </c>
      <c r="I74" s="85">
        <f t="shared" si="38"/>
        <v>6525761.1699999999</v>
      </c>
      <c r="J74" s="85">
        <f t="shared" ref="J74:M74" si="40">J75</f>
        <v>8510700</v>
      </c>
      <c r="K74" s="85">
        <f t="shared" si="40"/>
        <v>8851128</v>
      </c>
      <c r="L74" s="85">
        <f t="shared" si="40"/>
        <v>9205173</v>
      </c>
      <c r="M74" s="85">
        <f t="shared" si="40"/>
        <v>9573380</v>
      </c>
    </row>
    <row r="75" spans="1:13" ht="67.5" customHeight="1">
      <c r="A75" s="12"/>
      <c r="B75" s="32"/>
      <c r="C75" s="25" t="s">
        <v>1</v>
      </c>
      <c r="D75" s="26" t="s">
        <v>139</v>
      </c>
      <c r="E75" s="14" t="s">
        <v>138</v>
      </c>
      <c r="F75" s="28"/>
      <c r="G75" s="28"/>
      <c r="H75" s="85">
        <f t="shared" si="38"/>
        <v>8510700</v>
      </c>
      <c r="I75" s="85">
        <f t="shared" si="38"/>
        <v>6525761.1699999999</v>
      </c>
      <c r="J75" s="85">
        <f t="shared" ref="J75:M75" si="41">J76</f>
        <v>8510700</v>
      </c>
      <c r="K75" s="85">
        <f t="shared" si="41"/>
        <v>8851128</v>
      </c>
      <c r="L75" s="85">
        <f t="shared" si="41"/>
        <v>9205173</v>
      </c>
      <c r="M75" s="85">
        <f t="shared" si="41"/>
        <v>9573380</v>
      </c>
    </row>
    <row r="76" spans="1:13" ht="63.75">
      <c r="A76" s="12"/>
      <c r="B76" s="15" t="s">
        <v>143</v>
      </c>
      <c r="C76" s="25" t="s">
        <v>1</v>
      </c>
      <c r="D76" s="26" t="s">
        <v>140</v>
      </c>
      <c r="E76" s="30"/>
      <c r="F76" s="28"/>
      <c r="G76" s="28"/>
      <c r="H76" s="85">
        <f>H78+H79+H77</f>
        <v>8510700</v>
      </c>
      <c r="I76" s="85">
        <f>I78+I79+I77</f>
        <v>6525761.1699999999</v>
      </c>
      <c r="J76" s="85">
        <f>J78+J79+J77</f>
        <v>8510700</v>
      </c>
      <c r="K76" s="85">
        <f t="shared" ref="K76:M76" si="42">K78+K79+K77</f>
        <v>8851128</v>
      </c>
      <c r="L76" s="85">
        <f t="shared" si="42"/>
        <v>9205173</v>
      </c>
      <c r="M76" s="85">
        <f t="shared" si="42"/>
        <v>9573380</v>
      </c>
    </row>
    <row r="77" spans="1:13" ht="39.75" customHeight="1">
      <c r="A77" s="12"/>
      <c r="B77" s="131" t="s">
        <v>477</v>
      </c>
      <c r="C77" s="25" t="s">
        <v>5</v>
      </c>
      <c r="D77" s="26" t="s">
        <v>473</v>
      </c>
      <c r="E77" s="30" t="s">
        <v>77</v>
      </c>
      <c r="F77" s="28" t="s">
        <v>6</v>
      </c>
      <c r="G77" s="28"/>
      <c r="H77" s="85">
        <v>8400700</v>
      </c>
      <c r="I77" s="85">
        <v>6358536.5499999998</v>
      </c>
      <c r="J77" s="85">
        <v>8280911</v>
      </c>
      <c r="K77" s="88">
        <v>8612148</v>
      </c>
      <c r="L77" s="88">
        <v>8956633</v>
      </c>
      <c r="M77" s="88">
        <v>9314899</v>
      </c>
    </row>
    <row r="78" spans="1:13" ht="45">
      <c r="A78" s="12"/>
      <c r="B78" s="131" t="s">
        <v>476</v>
      </c>
      <c r="C78" s="25" t="s">
        <v>5</v>
      </c>
      <c r="D78" s="26" t="s">
        <v>474</v>
      </c>
      <c r="E78" s="30" t="s">
        <v>77</v>
      </c>
      <c r="F78" s="28" t="s">
        <v>6</v>
      </c>
      <c r="G78" s="28"/>
      <c r="H78" s="85">
        <v>100000</v>
      </c>
      <c r="I78" s="85">
        <v>150895.44</v>
      </c>
      <c r="J78" s="85">
        <v>204257</v>
      </c>
      <c r="K78" s="88">
        <v>212427</v>
      </c>
      <c r="L78" s="88">
        <v>220924</v>
      </c>
      <c r="M78" s="88">
        <v>229761</v>
      </c>
    </row>
    <row r="79" spans="1:13" ht="33.75">
      <c r="A79" s="12"/>
      <c r="B79" s="131" t="s">
        <v>478</v>
      </c>
      <c r="C79" s="25" t="s">
        <v>5</v>
      </c>
      <c r="D79" s="26" t="s">
        <v>475</v>
      </c>
      <c r="E79" s="30" t="s">
        <v>77</v>
      </c>
      <c r="F79" s="28" t="s">
        <v>6</v>
      </c>
      <c r="G79" s="28"/>
      <c r="H79" s="85">
        <v>10000</v>
      </c>
      <c r="I79" s="85">
        <v>16329.18</v>
      </c>
      <c r="J79" s="85">
        <v>25532</v>
      </c>
      <c r="K79" s="88">
        <v>26553</v>
      </c>
      <c r="L79" s="88">
        <v>27616</v>
      </c>
      <c r="M79" s="88">
        <v>28720</v>
      </c>
    </row>
    <row r="80" spans="1:13" s="40" customFormat="1" ht="24" customHeight="1">
      <c r="A80" s="12"/>
      <c r="B80" s="140" t="s">
        <v>499</v>
      </c>
      <c r="C80" s="25"/>
      <c r="D80" s="26"/>
      <c r="E80" s="30"/>
      <c r="F80" s="28"/>
      <c r="G80" s="28"/>
      <c r="H80" s="85"/>
      <c r="I80" s="85">
        <f>I81</f>
        <v>-10058.120000000001</v>
      </c>
      <c r="J80" s="85">
        <f>J81</f>
        <v>-10051.9</v>
      </c>
      <c r="K80" s="85">
        <f t="shared" ref="K80:M81" si="43">K81</f>
        <v>0</v>
      </c>
      <c r="L80" s="85">
        <f t="shared" si="43"/>
        <v>0</v>
      </c>
      <c r="M80" s="85">
        <f t="shared" si="43"/>
        <v>0</v>
      </c>
    </row>
    <row r="81" spans="1:13" s="40" customFormat="1" ht="51" customHeight="1">
      <c r="A81" s="12"/>
      <c r="B81" s="132"/>
      <c r="C81" s="25"/>
      <c r="D81" s="26"/>
      <c r="E81" s="130" t="s">
        <v>498</v>
      </c>
      <c r="F81" s="28"/>
      <c r="G81" s="28"/>
      <c r="H81" s="85"/>
      <c r="I81" s="85">
        <f>I82</f>
        <v>-10058.120000000001</v>
      </c>
      <c r="J81" s="85">
        <f>J82</f>
        <v>-10051.9</v>
      </c>
      <c r="K81" s="85">
        <f t="shared" si="43"/>
        <v>0</v>
      </c>
      <c r="L81" s="85">
        <f t="shared" si="43"/>
        <v>0</v>
      </c>
      <c r="M81" s="85">
        <f t="shared" si="43"/>
        <v>0</v>
      </c>
    </row>
    <row r="82" spans="1:13" s="40" customFormat="1" ht="54" customHeight="1">
      <c r="A82" s="12"/>
      <c r="B82" s="132" t="s">
        <v>497</v>
      </c>
      <c r="C82" s="25" t="s">
        <v>5</v>
      </c>
      <c r="D82" s="26" t="s">
        <v>496</v>
      </c>
      <c r="E82" s="30" t="s">
        <v>77</v>
      </c>
      <c r="F82" s="28" t="s">
        <v>6</v>
      </c>
      <c r="G82" s="28"/>
      <c r="H82" s="85"/>
      <c r="I82" s="85">
        <v>-10058.120000000001</v>
      </c>
      <c r="J82" s="85">
        <v>-10051.9</v>
      </c>
      <c r="K82" s="88">
        <v>0</v>
      </c>
      <c r="L82" s="88">
        <v>0</v>
      </c>
      <c r="M82" s="88">
        <v>0</v>
      </c>
    </row>
    <row r="83" spans="1:13" ht="15.75">
      <c r="A83" s="12"/>
      <c r="B83" s="33" t="s">
        <v>39</v>
      </c>
      <c r="C83" s="25" t="s">
        <v>0</v>
      </c>
      <c r="D83" s="26" t="s">
        <v>0</v>
      </c>
      <c r="E83" s="31"/>
      <c r="F83" s="5"/>
      <c r="G83" s="5"/>
      <c r="H83" s="84">
        <f t="shared" ref="H83:K83" si="44">H84+H101+H109+H118+H132+H136+H222</f>
        <v>94557023.020000011</v>
      </c>
      <c r="I83" s="84">
        <f t="shared" si="44"/>
        <v>66055491.890000008</v>
      </c>
      <c r="J83" s="84">
        <f>J84+J101+J109+J118+J132+J136+J222</f>
        <v>80568201.440000013</v>
      </c>
      <c r="K83" s="84">
        <f t="shared" si="44"/>
        <v>100035218.91</v>
      </c>
      <c r="L83" s="84">
        <f>L84+L101+L109+L118+L132+L136+L222</f>
        <v>81328854.290000007</v>
      </c>
      <c r="M83" s="84">
        <f>M84+M101+M109+M118+M132+M136+M222</f>
        <v>81376019.390000001</v>
      </c>
    </row>
    <row r="84" spans="1:13" ht="42" customHeight="1">
      <c r="A84" s="12"/>
      <c r="B84" s="24" t="s">
        <v>40</v>
      </c>
      <c r="C84" s="25"/>
      <c r="D84" s="26"/>
      <c r="E84" s="31"/>
      <c r="F84" s="5"/>
      <c r="G84" s="5"/>
      <c r="H84" s="84">
        <f>H85+H92+H95+H98</f>
        <v>47608873.270000003</v>
      </c>
      <c r="I84" s="84">
        <f t="shared" ref="I84:M84" si="45">I85+I92+I95+I98</f>
        <v>36258964.720000006</v>
      </c>
      <c r="J84" s="84">
        <f t="shared" si="45"/>
        <v>43481373.270000003</v>
      </c>
      <c r="K84" s="84">
        <f t="shared" si="45"/>
        <v>39626963.270000003</v>
      </c>
      <c r="L84" s="84">
        <f>L85+L92+L95+L98</f>
        <v>39650963.270000003</v>
      </c>
      <c r="M84" s="84">
        <f t="shared" si="45"/>
        <v>39650963.270000003</v>
      </c>
    </row>
    <row r="85" spans="1:13" ht="72" customHeight="1">
      <c r="A85" s="12"/>
      <c r="B85" s="24" t="s">
        <v>41</v>
      </c>
      <c r="C85" s="25"/>
      <c r="D85" s="26"/>
      <c r="E85" s="31"/>
      <c r="F85" s="5"/>
      <c r="G85" s="5"/>
      <c r="H85" s="84">
        <f>H86+H88+H90</f>
        <v>45067500</v>
      </c>
      <c r="I85" s="84">
        <f t="shared" ref="I85:M85" si="46">I86+I88+I90</f>
        <v>34259779.960000001</v>
      </c>
      <c r="J85" s="84">
        <f t="shared" si="46"/>
        <v>40640000</v>
      </c>
      <c r="K85" s="84">
        <f t="shared" si="46"/>
        <v>37400000</v>
      </c>
      <c r="L85" s="84">
        <f t="shared" si="46"/>
        <v>37400000</v>
      </c>
      <c r="M85" s="84">
        <f t="shared" si="46"/>
        <v>37400000</v>
      </c>
    </row>
    <row r="86" spans="1:13" ht="159.75" customHeight="1">
      <c r="A86" s="12"/>
      <c r="B86" s="15"/>
      <c r="C86" s="25" t="s">
        <v>1</v>
      </c>
      <c r="D86" s="26" t="s">
        <v>148</v>
      </c>
      <c r="E86" s="15" t="s">
        <v>144</v>
      </c>
      <c r="F86" s="5"/>
      <c r="G86" s="5"/>
      <c r="H86" s="85">
        <f>H87</f>
        <v>17500000</v>
      </c>
      <c r="I86" s="85">
        <f t="shared" ref="I86:M86" si="47">I87</f>
        <v>15464807.810000001</v>
      </c>
      <c r="J86" s="85">
        <f t="shared" si="47"/>
        <v>17500000</v>
      </c>
      <c r="K86" s="85">
        <f t="shared" si="47"/>
        <v>15500000</v>
      </c>
      <c r="L86" s="85">
        <f t="shared" si="47"/>
        <v>15500000</v>
      </c>
      <c r="M86" s="85">
        <f t="shared" si="47"/>
        <v>15500000</v>
      </c>
    </row>
    <row r="87" spans="1:13" ht="97.5" customHeight="1">
      <c r="A87" s="12"/>
      <c r="B87" s="14" t="s">
        <v>43</v>
      </c>
      <c r="C87" s="25" t="s">
        <v>146</v>
      </c>
      <c r="D87" s="26" t="s">
        <v>147</v>
      </c>
      <c r="E87" s="30" t="s">
        <v>77</v>
      </c>
      <c r="F87" s="28" t="s">
        <v>279</v>
      </c>
      <c r="G87" s="5"/>
      <c r="H87" s="85">
        <v>17500000</v>
      </c>
      <c r="I87" s="85">
        <v>15464807.810000001</v>
      </c>
      <c r="J87" s="85">
        <v>17500000</v>
      </c>
      <c r="K87" s="88">
        <v>15500000</v>
      </c>
      <c r="L87" s="88">
        <v>15500000</v>
      </c>
      <c r="M87" s="88">
        <v>15500000</v>
      </c>
    </row>
    <row r="88" spans="1:13" ht="171" customHeight="1">
      <c r="A88" s="12"/>
      <c r="B88" s="27"/>
      <c r="C88" s="25" t="s">
        <v>1</v>
      </c>
      <c r="D88" s="26" t="s">
        <v>42</v>
      </c>
      <c r="E88" s="27" t="s">
        <v>43</v>
      </c>
      <c r="F88" s="28"/>
      <c r="G88" s="28"/>
      <c r="H88" s="85">
        <f>H89</f>
        <v>2640000</v>
      </c>
      <c r="I88" s="85">
        <f t="shared" ref="I88:M88" si="48">I89</f>
        <v>1575317.24</v>
      </c>
      <c r="J88" s="85">
        <f t="shared" si="48"/>
        <v>2640000</v>
      </c>
      <c r="K88" s="85">
        <f t="shared" si="48"/>
        <v>2400000</v>
      </c>
      <c r="L88" s="85">
        <f t="shared" si="48"/>
        <v>2400000</v>
      </c>
      <c r="M88" s="85">
        <f t="shared" si="48"/>
        <v>2400000</v>
      </c>
    </row>
    <row r="89" spans="1:13" ht="73.5" customHeight="1">
      <c r="A89" s="12"/>
      <c r="B89" s="19" t="s">
        <v>150</v>
      </c>
      <c r="C89" s="25" t="s">
        <v>146</v>
      </c>
      <c r="D89" s="26" t="s">
        <v>149</v>
      </c>
      <c r="E89" s="30" t="s">
        <v>77</v>
      </c>
      <c r="F89" s="28" t="s">
        <v>279</v>
      </c>
      <c r="G89" s="28"/>
      <c r="H89" s="85">
        <v>2640000</v>
      </c>
      <c r="I89" s="85">
        <v>1575317.24</v>
      </c>
      <c r="J89" s="88">
        <v>2640000</v>
      </c>
      <c r="K89" s="88">
        <v>2400000</v>
      </c>
      <c r="L89" s="88">
        <v>2400000</v>
      </c>
      <c r="M89" s="88">
        <v>2400000</v>
      </c>
    </row>
    <row r="90" spans="1:13" ht="84" customHeight="1">
      <c r="A90" s="12"/>
      <c r="B90" s="15"/>
      <c r="C90" s="25" t="s">
        <v>1</v>
      </c>
      <c r="D90" s="26" t="s">
        <v>44</v>
      </c>
      <c r="E90" s="15" t="s">
        <v>45</v>
      </c>
      <c r="F90" s="28"/>
      <c r="G90" s="28"/>
      <c r="H90" s="85">
        <f>H91</f>
        <v>24927500</v>
      </c>
      <c r="I90" s="85">
        <f t="shared" ref="I90:M90" si="49">I91</f>
        <v>17219654.91</v>
      </c>
      <c r="J90" s="85">
        <f t="shared" si="49"/>
        <v>20500000</v>
      </c>
      <c r="K90" s="85">
        <f t="shared" si="49"/>
        <v>19500000</v>
      </c>
      <c r="L90" s="85">
        <f t="shared" si="49"/>
        <v>19500000</v>
      </c>
      <c r="M90" s="85">
        <f t="shared" si="49"/>
        <v>19500000</v>
      </c>
    </row>
    <row r="91" spans="1:13" ht="89.25">
      <c r="A91" s="12"/>
      <c r="B91" s="14" t="s">
        <v>151</v>
      </c>
      <c r="C91" s="25" t="s">
        <v>146</v>
      </c>
      <c r="D91" s="26" t="s">
        <v>152</v>
      </c>
      <c r="E91" s="30" t="s">
        <v>77</v>
      </c>
      <c r="F91" s="28" t="s">
        <v>279</v>
      </c>
      <c r="G91" s="28"/>
      <c r="H91" s="85">
        <v>24927500</v>
      </c>
      <c r="I91" s="85">
        <v>17219654.91</v>
      </c>
      <c r="J91" s="85">
        <v>20500000</v>
      </c>
      <c r="K91" s="87">
        <v>19500000</v>
      </c>
      <c r="L91" s="87">
        <v>19500000</v>
      </c>
      <c r="M91" s="87">
        <v>19500000</v>
      </c>
    </row>
    <row r="92" spans="1:13" ht="93.75" customHeight="1">
      <c r="A92" s="12"/>
      <c r="B92" s="32"/>
      <c r="C92" s="25" t="s">
        <v>1</v>
      </c>
      <c r="D92" s="26" t="s">
        <v>46</v>
      </c>
      <c r="E92" s="27" t="s">
        <v>47</v>
      </c>
      <c r="F92" s="28"/>
      <c r="G92" s="28"/>
      <c r="H92" s="85">
        <f>H93</f>
        <v>1963.27</v>
      </c>
      <c r="I92" s="85">
        <f t="shared" ref="I92:M93" si="50">I93</f>
        <v>1963.27</v>
      </c>
      <c r="J92" s="85">
        <f t="shared" si="50"/>
        <v>1963.27</v>
      </c>
      <c r="K92" s="91">
        <f t="shared" si="50"/>
        <v>1963.27</v>
      </c>
      <c r="L92" s="91">
        <f t="shared" si="50"/>
        <v>1963.27</v>
      </c>
      <c r="M92" s="91">
        <f t="shared" si="50"/>
        <v>1963.27</v>
      </c>
    </row>
    <row r="93" spans="1:13" ht="84" customHeight="1">
      <c r="A93" s="12"/>
      <c r="B93" s="32"/>
      <c r="C93" s="25" t="s">
        <v>1</v>
      </c>
      <c r="D93" s="26" t="s">
        <v>156</v>
      </c>
      <c r="E93" s="14" t="s">
        <v>155</v>
      </c>
      <c r="F93" s="28"/>
      <c r="G93" s="28"/>
      <c r="H93" s="85">
        <f>H94</f>
        <v>1963.27</v>
      </c>
      <c r="I93" s="85">
        <f t="shared" si="50"/>
        <v>1963.27</v>
      </c>
      <c r="J93" s="85">
        <f t="shared" si="50"/>
        <v>1963.27</v>
      </c>
      <c r="K93" s="85">
        <f t="shared" si="50"/>
        <v>1963.27</v>
      </c>
      <c r="L93" s="85">
        <f t="shared" si="50"/>
        <v>1963.27</v>
      </c>
      <c r="M93" s="85">
        <f t="shared" si="50"/>
        <v>1963.27</v>
      </c>
    </row>
    <row r="94" spans="1:13" ht="92.25" customHeight="1">
      <c r="A94" s="12"/>
      <c r="B94" s="15" t="s">
        <v>153</v>
      </c>
      <c r="C94" s="25" t="s">
        <v>146</v>
      </c>
      <c r="D94" s="26" t="s">
        <v>154</v>
      </c>
      <c r="E94" s="30" t="s">
        <v>77</v>
      </c>
      <c r="F94" s="28" t="s">
        <v>279</v>
      </c>
      <c r="G94" s="28"/>
      <c r="H94" s="85">
        <v>1963.27</v>
      </c>
      <c r="I94" s="85">
        <v>1963.27</v>
      </c>
      <c r="J94" s="85">
        <v>1963.27</v>
      </c>
      <c r="K94" s="87">
        <v>1963.27</v>
      </c>
      <c r="L94" s="87">
        <v>1963.27</v>
      </c>
      <c r="M94" s="87">
        <v>1963.27</v>
      </c>
    </row>
    <row r="95" spans="1:13" ht="54.75" customHeight="1">
      <c r="A95" s="12"/>
      <c r="B95" s="29"/>
      <c r="C95" s="25" t="s">
        <v>1</v>
      </c>
      <c r="D95" s="26" t="s">
        <v>48</v>
      </c>
      <c r="E95" s="27" t="s">
        <v>49</v>
      </c>
      <c r="F95" s="28"/>
      <c r="G95" s="28"/>
      <c r="H95" s="85">
        <f>H96</f>
        <v>439410</v>
      </c>
      <c r="I95" s="85">
        <f t="shared" ref="I95:M96" si="51">I96</f>
        <v>64423.49</v>
      </c>
      <c r="J95" s="85">
        <f t="shared" si="51"/>
        <v>439410</v>
      </c>
      <c r="K95" s="91">
        <f t="shared" si="51"/>
        <v>25000</v>
      </c>
      <c r="L95" s="91">
        <f t="shared" si="51"/>
        <v>49000</v>
      </c>
      <c r="M95" s="91">
        <f t="shared" si="51"/>
        <v>49000</v>
      </c>
    </row>
    <row r="96" spans="1:13" ht="96" customHeight="1">
      <c r="A96" s="12"/>
      <c r="B96" s="29"/>
      <c r="C96" s="25" t="s">
        <v>1</v>
      </c>
      <c r="D96" s="26" t="s">
        <v>50</v>
      </c>
      <c r="E96" s="27" t="s">
        <v>51</v>
      </c>
      <c r="F96" s="28"/>
      <c r="G96" s="28"/>
      <c r="H96" s="93">
        <f>H97</f>
        <v>439410</v>
      </c>
      <c r="I96" s="93">
        <f>I97</f>
        <v>64423.49</v>
      </c>
      <c r="J96" s="93">
        <f t="shared" si="51"/>
        <v>439410</v>
      </c>
      <c r="K96" s="93">
        <f t="shared" si="51"/>
        <v>25000</v>
      </c>
      <c r="L96" s="93">
        <f t="shared" si="51"/>
        <v>49000</v>
      </c>
      <c r="M96" s="93">
        <f t="shared" si="51"/>
        <v>49000</v>
      </c>
    </row>
    <row r="97" spans="1:13" ht="90.75" customHeight="1">
      <c r="A97" s="12"/>
      <c r="B97" s="14" t="s">
        <v>157</v>
      </c>
      <c r="C97" s="25" t="s">
        <v>146</v>
      </c>
      <c r="D97" s="26" t="s">
        <v>158</v>
      </c>
      <c r="E97" s="30" t="s">
        <v>77</v>
      </c>
      <c r="F97" s="28" t="s">
        <v>279</v>
      </c>
      <c r="G97" s="28"/>
      <c r="H97" s="93">
        <v>439410</v>
      </c>
      <c r="I97" s="93">
        <v>64423.49</v>
      </c>
      <c r="J97" s="93">
        <v>439410</v>
      </c>
      <c r="K97" s="87">
        <v>25000</v>
      </c>
      <c r="L97" s="87">
        <v>49000</v>
      </c>
      <c r="M97" s="87">
        <v>49000</v>
      </c>
    </row>
    <row r="98" spans="1:13" ht="183.75" customHeight="1">
      <c r="A98" s="12"/>
      <c r="B98" s="34"/>
      <c r="C98" s="25" t="s">
        <v>1</v>
      </c>
      <c r="D98" s="26" t="s">
        <v>93</v>
      </c>
      <c r="E98" s="35" t="s">
        <v>91</v>
      </c>
      <c r="F98" s="36"/>
      <c r="G98" s="28"/>
      <c r="H98" s="85">
        <f>H99</f>
        <v>2100000</v>
      </c>
      <c r="I98" s="85">
        <f t="shared" ref="I98:M98" si="52">I99</f>
        <v>1932798</v>
      </c>
      <c r="J98" s="92">
        <f t="shared" si="52"/>
        <v>2400000</v>
      </c>
      <c r="K98" s="85">
        <f t="shared" si="52"/>
        <v>2200000</v>
      </c>
      <c r="L98" s="85">
        <f t="shared" si="52"/>
        <v>2200000</v>
      </c>
      <c r="M98" s="85">
        <f t="shared" si="52"/>
        <v>2200000</v>
      </c>
    </row>
    <row r="99" spans="1:13" ht="183" customHeight="1">
      <c r="A99" s="12"/>
      <c r="B99" s="34"/>
      <c r="C99" s="25" t="s">
        <v>1</v>
      </c>
      <c r="D99" s="26" t="s">
        <v>94</v>
      </c>
      <c r="E99" s="35" t="s">
        <v>92</v>
      </c>
      <c r="F99" s="36"/>
      <c r="G99" s="28"/>
      <c r="H99" s="85">
        <f>H100</f>
        <v>2100000</v>
      </c>
      <c r="I99" s="85">
        <f>I100</f>
        <v>1932798</v>
      </c>
      <c r="J99" s="92">
        <f t="shared" ref="J99:M99" si="53">J100</f>
        <v>2400000</v>
      </c>
      <c r="K99" s="85">
        <f t="shared" si="53"/>
        <v>2200000</v>
      </c>
      <c r="L99" s="85">
        <f t="shared" si="53"/>
        <v>2200000</v>
      </c>
      <c r="M99" s="85">
        <f t="shared" si="53"/>
        <v>2200000</v>
      </c>
    </row>
    <row r="100" spans="1:13" ht="89.25" customHeight="1">
      <c r="A100" s="12"/>
      <c r="B100" s="19" t="s">
        <v>160</v>
      </c>
      <c r="C100" s="25" t="s">
        <v>146</v>
      </c>
      <c r="D100" s="26" t="s">
        <v>159</v>
      </c>
      <c r="E100" s="30" t="s">
        <v>77</v>
      </c>
      <c r="F100" s="28" t="s">
        <v>279</v>
      </c>
      <c r="G100" s="28"/>
      <c r="H100" s="85">
        <v>2100000</v>
      </c>
      <c r="I100" s="85">
        <v>1932798</v>
      </c>
      <c r="J100" s="92">
        <v>2400000</v>
      </c>
      <c r="K100" s="88">
        <v>2200000</v>
      </c>
      <c r="L100" s="88">
        <v>2200000</v>
      </c>
      <c r="M100" s="88">
        <v>2200000</v>
      </c>
    </row>
    <row r="101" spans="1:13" ht="27.75" customHeight="1">
      <c r="A101" s="12"/>
      <c r="B101" s="24" t="s">
        <v>52</v>
      </c>
      <c r="C101" s="25"/>
      <c r="D101" s="26"/>
      <c r="E101" s="31"/>
      <c r="F101" s="5"/>
      <c r="G101" s="5"/>
      <c r="H101" s="84">
        <f>H102</f>
        <v>1300000</v>
      </c>
      <c r="I101" s="84">
        <f t="shared" ref="I101:M101" si="54">I102</f>
        <v>42170.26</v>
      </c>
      <c r="J101" s="84">
        <f t="shared" si="54"/>
        <v>120000</v>
      </c>
      <c r="K101" s="84">
        <f t="shared" si="54"/>
        <v>435000</v>
      </c>
      <c r="L101" s="84">
        <f t="shared" si="54"/>
        <v>450000</v>
      </c>
      <c r="M101" s="84">
        <f t="shared" si="54"/>
        <v>465000</v>
      </c>
    </row>
    <row r="102" spans="1:13" ht="21" customHeight="1">
      <c r="A102" s="12"/>
      <c r="B102" s="24" t="s">
        <v>54</v>
      </c>
      <c r="C102" s="25"/>
      <c r="D102" s="26"/>
      <c r="E102" s="27"/>
      <c r="F102" s="28"/>
      <c r="G102" s="28"/>
      <c r="H102" s="84">
        <f>H103+H105+H107</f>
        <v>1300000</v>
      </c>
      <c r="I102" s="84">
        <f t="shared" ref="I102:M102" si="55">I103+I105+I107</f>
        <v>42170.26</v>
      </c>
      <c r="J102" s="94">
        <f t="shared" si="55"/>
        <v>120000</v>
      </c>
      <c r="K102" s="84">
        <f t="shared" si="55"/>
        <v>435000</v>
      </c>
      <c r="L102" s="84">
        <f t="shared" si="55"/>
        <v>450000</v>
      </c>
      <c r="M102" s="84">
        <f t="shared" si="55"/>
        <v>465000</v>
      </c>
    </row>
    <row r="103" spans="1:13" ht="51.75" customHeight="1">
      <c r="A103" s="12"/>
      <c r="B103" s="37"/>
      <c r="C103" s="25" t="s">
        <v>1</v>
      </c>
      <c r="D103" s="26" t="s">
        <v>209</v>
      </c>
      <c r="E103" s="38" t="s">
        <v>211</v>
      </c>
      <c r="F103" s="28"/>
      <c r="G103" s="28"/>
      <c r="H103" s="85">
        <f>H104</f>
        <v>800000</v>
      </c>
      <c r="I103" s="85">
        <f>I104</f>
        <v>17700.740000000002</v>
      </c>
      <c r="J103" s="95">
        <f t="shared" ref="J103:M103" si="56">J104</f>
        <v>5000</v>
      </c>
      <c r="K103" s="85">
        <f>K104</f>
        <v>115000</v>
      </c>
      <c r="L103" s="85">
        <f t="shared" si="56"/>
        <v>120000</v>
      </c>
      <c r="M103" s="85">
        <f t="shared" si="56"/>
        <v>125000</v>
      </c>
    </row>
    <row r="104" spans="1:13" ht="57" customHeight="1">
      <c r="A104" s="12"/>
      <c r="B104" s="38" t="s">
        <v>212</v>
      </c>
      <c r="C104" s="25" t="s">
        <v>53</v>
      </c>
      <c r="D104" s="26" t="s">
        <v>210</v>
      </c>
      <c r="E104" s="30" t="s">
        <v>77</v>
      </c>
      <c r="F104" s="28" t="s">
        <v>79</v>
      </c>
      <c r="G104" s="28"/>
      <c r="H104" s="85">
        <v>800000</v>
      </c>
      <c r="I104" s="85">
        <v>17700.740000000002</v>
      </c>
      <c r="J104" s="95">
        <v>5000</v>
      </c>
      <c r="K104" s="85">
        <v>115000</v>
      </c>
      <c r="L104" s="85">
        <v>120000</v>
      </c>
      <c r="M104" s="85">
        <v>125000</v>
      </c>
    </row>
    <row r="105" spans="1:13" ht="38.25">
      <c r="A105" s="12"/>
      <c r="B105" s="32"/>
      <c r="C105" s="25" t="s">
        <v>1</v>
      </c>
      <c r="D105" s="26" t="s">
        <v>55</v>
      </c>
      <c r="E105" s="27" t="s">
        <v>56</v>
      </c>
      <c r="F105" s="28"/>
      <c r="G105" s="28"/>
      <c r="H105" s="85">
        <f t="shared" ref="H105:M105" si="57">H106</f>
        <v>100000</v>
      </c>
      <c r="I105" s="85">
        <f t="shared" si="57"/>
        <v>67812.25</v>
      </c>
      <c r="J105" s="85">
        <f t="shared" si="57"/>
        <v>95000</v>
      </c>
      <c r="K105" s="85">
        <f t="shared" si="57"/>
        <v>100000</v>
      </c>
      <c r="L105" s="85">
        <f t="shared" si="57"/>
        <v>105000</v>
      </c>
      <c r="M105" s="85">
        <f t="shared" si="57"/>
        <v>110000</v>
      </c>
    </row>
    <row r="106" spans="1:13" ht="54.75" customHeight="1">
      <c r="A106" s="12"/>
      <c r="B106" s="29" t="s">
        <v>58</v>
      </c>
      <c r="C106" s="25" t="s">
        <v>53</v>
      </c>
      <c r="D106" s="26" t="s">
        <v>57</v>
      </c>
      <c r="E106" s="30" t="s">
        <v>77</v>
      </c>
      <c r="F106" s="36" t="s">
        <v>79</v>
      </c>
      <c r="G106" s="28"/>
      <c r="H106" s="85">
        <v>100000</v>
      </c>
      <c r="I106" s="85">
        <v>67812.25</v>
      </c>
      <c r="J106" s="85">
        <v>95000</v>
      </c>
      <c r="K106" s="88">
        <v>100000</v>
      </c>
      <c r="L106" s="88">
        <v>105000</v>
      </c>
      <c r="M106" s="88">
        <v>110000</v>
      </c>
    </row>
    <row r="107" spans="1:13" ht="38.25">
      <c r="A107" s="12"/>
      <c r="B107" s="32"/>
      <c r="C107" s="25" t="s">
        <v>1</v>
      </c>
      <c r="D107" s="26" t="s">
        <v>59</v>
      </c>
      <c r="E107" s="27" t="s">
        <v>60</v>
      </c>
      <c r="F107" s="28"/>
      <c r="G107" s="28"/>
      <c r="H107" s="85">
        <f>H108</f>
        <v>400000</v>
      </c>
      <c r="I107" s="85">
        <f>I108</f>
        <v>-43342.73</v>
      </c>
      <c r="J107" s="85">
        <f>J108</f>
        <v>20000</v>
      </c>
      <c r="K107" s="85">
        <f t="shared" ref="K107:M107" si="58">K108</f>
        <v>220000</v>
      </c>
      <c r="L107" s="85">
        <f t="shared" si="58"/>
        <v>225000</v>
      </c>
      <c r="M107" s="85">
        <f t="shared" si="58"/>
        <v>230000</v>
      </c>
    </row>
    <row r="108" spans="1:13" ht="52.5" customHeight="1">
      <c r="A108" s="12"/>
      <c r="B108" s="14" t="s">
        <v>221</v>
      </c>
      <c r="C108" s="25" t="s">
        <v>53</v>
      </c>
      <c r="D108" s="26" t="s">
        <v>222</v>
      </c>
      <c r="E108" s="30" t="s">
        <v>77</v>
      </c>
      <c r="F108" s="36" t="s">
        <v>79</v>
      </c>
      <c r="G108" s="28"/>
      <c r="H108" s="85">
        <v>400000</v>
      </c>
      <c r="I108" s="85">
        <v>-43342.73</v>
      </c>
      <c r="J108" s="85">
        <v>20000</v>
      </c>
      <c r="K108" s="88">
        <v>220000</v>
      </c>
      <c r="L108" s="88">
        <v>225000</v>
      </c>
      <c r="M108" s="88">
        <v>230000</v>
      </c>
    </row>
    <row r="109" spans="1:13" ht="27" customHeight="1">
      <c r="A109" s="12"/>
      <c r="B109" s="24" t="s">
        <v>61</v>
      </c>
      <c r="C109" s="25"/>
      <c r="D109" s="26"/>
      <c r="E109" s="31"/>
      <c r="F109" s="5"/>
      <c r="G109" s="5"/>
      <c r="H109" s="84">
        <f>H110</f>
        <v>2057337.27</v>
      </c>
      <c r="I109" s="84">
        <f t="shared" ref="I109:M109" si="59">I110</f>
        <v>2200765.09</v>
      </c>
      <c r="J109" s="84">
        <f t="shared" si="59"/>
        <v>2420587.27</v>
      </c>
      <c r="K109" s="84">
        <f t="shared" si="59"/>
        <v>2380652.7200000002</v>
      </c>
      <c r="L109" s="84">
        <f t="shared" si="59"/>
        <v>2380652.7200000002</v>
      </c>
      <c r="M109" s="84">
        <f t="shared" si="59"/>
        <v>2380652.7200000002</v>
      </c>
    </row>
    <row r="110" spans="1:13" ht="18.75" customHeight="1">
      <c r="A110" s="12"/>
      <c r="B110" s="24" t="s">
        <v>62</v>
      </c>
      <c r="C110" s="25"/>
      <c r="D110" s="26"/>
      <c r="E110" s="27"/>
      <c r="F110" s="28"/>
      <c r="G110" s="28"/>
      <c r="H110" s="84">
        <f>H111</f>
        <v>2057337.27</v>
      </c>
      <c r="I110" s="84">
        <f t="shared" ref="I110:M110" si="60">I111</f>
        <v>2200765.09</v>
      </c>
      <c r="J110" s="84">
        <f t="shared" si="60"/>
        <v>2420587.27</v>
      </c>
      <c r="K110" s="84">
        <f t="shared" si="60"/>
        <v>2380652.7200000002</v>
      </c>
      <c r="L110" s="84">
        <f t="shared" si="60"/>
        <v>2380652.7200000002</v>
      </c>
      <c r="M110" s="84">
        <f t="shared" si="60"/>
        <v>2380652.7200000002</v>
      </c>
    </row>
    <row r="111" spans="1:13" ht="18.75" customHeight="1">
      <c r="A111" s="12"/>
      <c r="B111" s="16" t="s">
        <v>163</v>
      </c>
      <c r="C111" s="25" t="s">
        <v>1</v>
      </c>
      <c r="D111" s="26" t="s">
        <v>164</v>
      </c>
      <c r="E111" s="39"/>
      <c r="F111" s="28"/>
      <c r="G111" s="28"/>
      <c r="H111" s="84">
        <f>H112</f>
        <v>2057337.27</v>
      </c>
      <c r="I111" s="84">
        <f>I112</f>
        <v>2200765.09</v>
      </c>
      <c r="J111" s="84">
        <f t="shared" ref="J111:M111" si="61">J112</f>
        <v>2420587.27</v>
      </c>
      <c r="K111" s="84">
        <f t="shared" si="61"/>
        <v>2380652.7200000002</v>
      </c>
      <c r="L111" s="84">
        <f t="shared" si="61"/>
        <v>2380652.7200000002</v>
      </c>
      <c r="M111" s="84">
        <f t="shared" si="61"/>
        <v>2380652.7200000002</v>
      </c>
    </row>
    <row r="112" spans="1:13" ht="51">
      <c r="A112" s="12"/>
      <c r="B112" s="32"/>
      <c r="C112" s="25" t="s">
        <v>1</v>
      </c>
      <c r="D112" s="26" t="s">
        <v>165</v>
      </c>
      <c r="E112" s="18" t="s">
        <v>161</v>
      </c>
      <c r="F112" s="28"/>
      <c r="G112" s="28"/>
      <c r="H112" s="85">
        <f>H113+H114+H115+H116</f>
        <v>2057337.27</v>
      </c>
      <c r="I112" s="85">
        <f>I113+I114+I115+I116+I117</f>
        <v>2200765.09</v>
      </c>
      <c r="J112" s="85">
        <f>J113+J114+J115+J116+J117</f>
        <v>2420587.27</v>
      </c>
      <c r="K112" s="85">
        <f t="shared" ref="K112:M112" si="62">K113+K114+K115+K116+K117</f>
        <v>2380652.7200000002</v>
      </c>
      <c r="L112" s="85">
        <f t="shared" si="62"/>
        <v>2380652.7200000002</v>
      </c>
      <c r="M112" s="85">
        <f t="shared" si="62"/>
        <v>2380652.7200000002</v>
      </c>
    </row>
    <row r="113" spans="1:13" ht="32.25" customHeight="1">
      <c r="A113" s="12"/>
      <c r="B113" s="18" t="s">
        <v>161</v>
      </c>
      <c r="C113" s="25" t="s">
        <v>141</v>
      </c>
      <c r="D113" s="26" t="s">
        <v>165</v>
      </c>
      <c r="E113" s="30" t="s">
        <v>77</v>
      </c>
      <c r="F113" s="28" t="s">
        <v>142</v>
      </c>
      <c r="G113" s="28"/>
      <c r="H113" s="85">
        <v>34260</v>
      </c>
      <c r="I113" s="85">
        <v>34260</v>
      </c>
      <c r="J113" s="85">
        <v>34260</v>
      </c>
      <c r="K113" s="88">
        <v>0</v>
      </c>
      <c r="L113" s="88">
        <v>0</v>
      </c>
      <c r="M113" s="88">
        <v>0</v>
      </c>
    </row>
    <row r="114" spans="1:13" ht="51.75" customHeight="1">
      <c r="A114" s="12"/>
      <c r="B114" s="18" t="s">
        <v>161</v>
      </c>
      <c r="C114" s="25" t="s">
        <v>195</v>
      </c>
      <c r="D114" s="26" t="s">
        <v>165</v>
      </c>
      <c r="E114" s="30" t="s">
        <v>77</v>
      </c>
      <c r="F114" s="43" t="s">
        <v>193</v>
      </c>
      <c r="G114" s="28"/>
      <c r="H114" s="85">
        <v>79634.62</v>
      </c>
      <c r="I114" s="85">
        <v>65317.16</v>
      </c>
      <c r="J114" s="85">
        <v>79634.62</v>
      </c>
      <c r="K114" s="88">
        <v>80652.72</v>
      </c>
      <c r="L114" s="88">
        <v>80652.72</v>
      </c>
      <c r="M114" s="88">
        <v>80652.72</v>
      </c>
    </row>
    <row r="115" spans="1:13" ht="89.25">
      <c r="A115" s="12"/>
      <c r="B115" s="18" t="s">
        <v>161</v>
      </c>
      <c r="C115" s="25" t="s">
        <v>146</v>
      </c>
      <c r="D115" s="26" t="s">
        <v>165</v>
      </c>
      <c r="E115" s="30" t="s">
        <v>77</v>
      </c>
      <c r="F115" s="28" t="s">
        <v>279</v>
      </c>
      <c r="G115" s="28"/>
      <c r="H115" s="85">
        <v>1936750</v>
      </c>
      <c r="I115" s="85">
        <v>2094495.28</v>
      </c>
      <c r="J115" s="85">
        <v>2300000</v>
      </c>
      <c r="K115" s="87">
        <v>2300000</v>
      </c>
      <c r="L115" s="87">
        <v>2300000</v>
      </c>
      <c r="M115" s="87">
        <v>2300000</v>
      </c>
    </row>
    <row r="116" spans="1:13" ht="76.5">
      <c r="A116" s="12"/>
      <c r="B116" s="18" t="s">
        <v>161</v>
      </c>
      <c r="C116" s="25" t="s">
        <v>166</v>
      </c>
      <c r="D116" s="26" t="s">
        <v>165</v>
      </c>
      <c r="E116" s="30" t="s">
        <v>77</v>
      </c>
      <c r="F116" s="107" t="s">
        <v>269</v>
      </c>
      <c r="G116" s="28"/>
      <c r="H116" s="85">
        <v>6692.65</v>
      </c>
      <c r="I116" s="85">
        <v>6692.65</v>
      </c>
      <c r="J116" s="85">
        <v>6692.65</v>
      </c>
      <c r="K116" s="87">
        <v>0</v>
      </c>
      <c r="L116" s="87">
        <v>0</v>
      </c>
      <c r="M116" s="87">
        <v>0</v>
      </c>
    </row>
    <row r="117" spans="1:13" ht="15.75" hidden="1">
      <c r="A117" s="12"/>
      <c r="B117" s="18"/>
      <c r="C117" s="25"/>
      <c r="D117" s="26"/>
      <c r="E117" s="30"/>
      <c r="F117" s="28"/>
      <c r="G117" s="28"/>
      <c r="H117" s="85"/>
      <c r="I117" s="85"/>
      <c r="J117" s="85"/>
      <c r="K117" s="87"/>
      <c r="L117" s="87"/>
      <c r="M117" s="87"/>
    </row>
    <row r="118" spans="1:13" ht="32.25" customHeight="1">
      <c r="A118" s="12"/>
      <c r="B118" s="24" t="s">
        <v>63</v>
      </c>
      <c r="C118" s="25"/>
      <c r="D118" s="26"/>
      <c r="E118" s="31"/>
      <c r="F118" s="5"/>
      <c r="G118" s="5"/>
      <c r="H118" s="84">
        <f>H122+H127</f>
        <v>37774936.170000002</v>
      </c>
      <c r="I118" s="84">
        <f t="shared" ref="I118:M118" si="63">I122+I127</f>
        <v>21604386.030000001</v>
      </c>
      <c r="J118" s="84">
        <f t="shared" si="63"/>
        <v>28199486.539999999</v>
      </c>
      <c r="K118" s="84">
        <f t="shared" si="63"/>
        <v>52335902.920000002</v>
      </c>
      <c r="L118" s="84">
        <f t="shared" si="63"/>
        <v>33640088.300000004</v>
      </c>
      <c r="M118" s="84">
        <f t="shared" si="63"/>
        <v>33673153.399999999</v>
      </c>
    </row>
    <row r="119" spans="1:13" ht="32.25" hidden="1" customHeight="1">
      <c r="A119" s="12"/>
      <c r="B119" s="16" t="s">
        <v>167</v>
      </c>
      <c r="C119" s="25" t="s">
        <v>1</v>
      </c>
      <c r="D119" s="26" t="s">
        <v>169</v>
      </c>
      <c r="E119" s="31"/>
      <c r="F119" s="5"/>
      <c r="G119" s="5"/>
      <c r="H119" s="85">
        <f>H120</f>
        <v>0</v>
      </c>
      <c r="I119" s="85">
        <f t="shared" ref="I119:M119" si="64">I120</f>
        <v>0</v>
      </c>
      <c r="J119" s="85">
        <f t="shared" si="64"/>
        <v>0</v>
      </c>
      <c r="K119" s="91">
        <f t="shared" si="64"/>
        <v>0</v>
      </c>
      <c r="L119" s="91">
        <f t="shared" si="64"/>
        <v>0</v>
      </c>
      <c r="M119" s="91">
        <f t="shared" si="64"/>
        <v>0</v>
      </c>
    </row>
    <row r="120" spans="1:13" ht="51.75" hidden="1" customHeight="1">
      <c r="A120" s="12"/>
      <c r="B120" s="24"/>
      <c r="C120" s="25" t="s">
        <v>1</v>
      </c>
      <c r="D120" s="26" t="s">
        <v>170</v>
      </c>
      <c r="E120" s="15" t="s">
        <v>168</v>
      </c>
      <c r="F120" s="5"/>
      <c r="G120" s="5"/>
      <c r="H120" s="85">
        <f>H121</f>
        <v>0</v>
      </c>
      <c r="I120" s="85">
        <v>0</v>
      </c>
      <c r="J120" s="85">
        <v>0</v>
      </c>
      <c r="K120" s="91">
        <f t="shared" ref="K120:M120" si="65">K121</f>
        <v>0</v>
      </c>
      <c r="L120" s="91">
        <f t="shared" si="65"/>
        <v>0</v>
      </c>
      <c r="M120" s="91">
        <f t="shared" si="65"/>
        <v>0</v>
      </c>
    </row>
    <row r="121" spans="1:13" ht="65.25" hidden="1" customHeight="1">
      <c r="A121" s="12"/>
      <c r="B121" s="15" t="s">
        <v>168</v>
      </c>
      <c r="C121" s="25" t="s">
        <v>146</v>
      </c>
      <c r="D121" s="26" t="s">
        <v>170</v>
      </c>
      <c r="E121" s="30" t="s">
        <v>77</v>
      </c>
      <c r="F121" s="28" t="s">
        <v>145</v>
      </c>
      <c r="G121" s="5"/>
      <c r="H121" s="85">
        <v>0</v>
      </c>
      <c r="I121" s="85">
        <v>0</v>
      </c>
      <c r="J121" s="85">
        <v>0</v>
      </c>
      <c r="K121" s="87">
        <v>0</v>
      </c>
      <c r="L121" s="87">
        <v>0</v>
      </c>
      <c r="M121" s="87">
        <v>0</v>
      </c>
    </row>
    <row r="122" spans="1:13" ht="62.25" customHeight="1">
      <c r="A122" s="12"/>
      <c r="B122" s="24" t="s">
        <v>64</v>
      </c>
      <c r="C122" s="25"/>
      <c r="D122" s="26"/>
      <c r="E122" s="27"/>
      <c r="F122" s="28"/>
      <c r="G122" s="28"/>
      <c r="H122" s="85">
        <f>H123</f>
        <v>34184531.170000002</v>
      </c>
      <c r="I122" s="85">
        <f>I123+I125</f>
        <v>19302264.800000001</v>
      </c>
      <c r="J122" s="85">
        <f>J123+J125</f>
        <v>25450368</v>
      </c>
      <c r="K122" s="85">
        <f t="shared" ref="K122:M122" si="66">K123</f>
        <v>49533632.289999999</v>
      </c>
      <c r="L122" s="85">
        <f t="shared" si="66"/>
        <v>31262639.350000001</v>
      </c>
      <c r="M122" s="85">
        <f t="shared" si="66"/>
        <v>31299785.960000001</v>
      </c>
    </row>
    <row r="123" spans="1:13" ht="181.5" customHeight="1">
      <c r="A123" s="12"/>
      <c r="B123" s="32"/>
      <c r="C123" s="25" t="s">
        <v>1</v>
      </c>
      <c r="D123" s="26" t="s">
        <v>172</v>
      </c>
      <c r="E123" s="15" t="s">
        <v>171</v>
      </c>
      <c r="F123" s="28"/>
      <c r="G123" s="28"/>
      <c r="H123" s="85">
        <f>H124</f>
        <v>34184531.170000002</v>
      </c>
      <c r="I123" s="85">
        <f t="shared" ref="I123:M123" si="67">I124</f>
        <v>19272814.800000001</v>
      </c>
      <c r="J123" s="85">
        <f t="shared" si="67"/>
        <v>25420918</v>
      </c>
      <c r="K123" s="85">
        <f t="shared" si="67"/>
        <v>49533632.289999999</v>
      </c>
      <c r="L123" s="85">
        <f t="shared" si="67"/>
        <v>31262639.350000001</v>
      </c>
      <c r="M123" s="85">
        <f t="shared" si="67"/>
        <v>31299785.960000001</v>
      </c>
    </row>
    <row r="124" spans="1:13" ht="94.5" customHeight="1">
      <c r="A124" s="122"/>
      <c r="B124" s="14" t="s">
        <v>173</v>
      </c>
      <c r="C124" s="67" t="s">
        <v>146</v>
      </c>
      <c r="D124" s="68" t="s">
        <v>174</v>
      </c>
      <c r="E124" s="123" t="s">
        <v>77</v>
      </c>
      <c r="F124" s="28" t="s">
        <v>279</v>
      </c>
      <c r="G124" s="28"/>
      <c r="H124" s="85">
        <v>34184531.170000002</v>
      </c>
      <c r="I124" s="85">
        <v>19272814.800000001</v>
      </c>
      <c r="J124" s="85">
        <v>25420918</v>
      </c>
      <c r="K124" s="88">
        <v>49533632.289999999</v>
      </c>
      <c r="L124" s="88">
        <v>31262639.350000001</v>
      </c>
      <c r="M124" s="88">
        <v>31299785.960000001</v>
      </c>
    </row>
    <row r="125" spans="1:13" ht="154.5" customHeight="1">
      <c r="A125" s="12"/>
      <c r="B125" s="18"/>
      <c r="C125" s="133" t="s">
        <v>146</v>
      </c>
      <c r="D125" s="53" t="s">
        <v>427</v>
      </c>
      <c r="E125" s="134" t="s">
        <v>455</v>
      </c>
      <c r="F125" s="28"/>
      <c r="G125" s="28"/>
      <c r="H125" s="85"/>
      <c r="I125" s="85">
        <f>I126</f>
        <v>29450</v>
      </c>
      <c r="J125" s="85">
        <f>J126</f>
        <v>29450</v>
      </c>
      <c r="K125" s="85">
        <f t="shared" ref="K125:M125" si="68">K126</f>
        <v>0</v>
      </c>
      <c r="L125" s="85">
        <f t="shared" si="68"/>
        <v>0</v>
      </c>
      <c r="M125" s="85">
        <f t="shared" si="68"/>
        <v>0</v>
      </c>
    </row>
    <row r="126" spans="1:13" ht="109.5" customHeight="1">
      <c r="A126" s="12"/>
      <c r="B126" s="18" t="s">
        <v>456</v>
      </c>
      <c r="C126" s="133" t="s">
        <v>146</v>
      </c>
      <c r="D126" s="53" t="s">
        <v>428</v>
      </c>
      <c r="E126" s="123" t="s">
        <v>77</v>
      </c>
      <c r="F126" s="28" t="s">
        <v>279</v>
      </c>
      <c r="G126" s="28"/>
      <c r="H126" s="85">
        <v>0</v>
      </c>
      <c r="I126" s="85">
        <v>29450</v>
      </c>
      <c r="J126" s="85">
        <v>29450</v>
      </c>
      <c r="K126" s="88">
        <v>0</v>
      </c>
      <c r="L126" s="88">
        <v>0</v>
      </c>
      <c r="M126" s="88">
        <v>0</v>
      </c>
    </row>
    <row r="127" spans="1:13" ht="34.5" customHeight="1">
      <c r="A127" s="12"/>
      <c r="B127" s="24" t="s">
        <v>65</v>
      </c>
      <c r="C127" s="25"/>
      <c r="D127" s="26"/>
      <c r="E127" s="27"/>
      <c r="F127" s="28"/>
      <c r="G127" s="28"/>
      <c r="H127" s="85">
        <f>H128+H130</f>
        <v>3590405</v>
      </c>
      <c r="I127" s="85">
        <f t="shared" ref="I127:M127" si="69">I128+I130</f>
        <v>2302121.23</v>
      </c>
      <c r="J127" s="85">
        <f t="shared" si="69"/>
        <v>2749118.54</v>
      </c>
      <c r="K127" s="85">
        <f t="shared" si="69"/>
        <v>2802270.63</v>
      </c>
      <c r="L127" s="85">
        <f t="shared" si="69"/>
        <v>2377448.9500000002</v>
      </c>
      <c r="M127" s="85">
        <f t="shared" si="69"/>
        <v>2373367.44</v>
      </c>
    </row>
    <row r="128" spans="1:13" ht="66" customHeight="1">
      <c r="A128" s="12"/>
      <c r="B128" s="32"/>
      <c r="C128" s="25" t="s">
        <v>1</v>
      </c>
      <c r="D128" s="26" t="s">
        <v>175</v>
      </c>
      <c r="E128" s="14" t="s">
        <v>176</v>
      </c>
      <c r="F128" s="28"/>
      <c r="G128" s="28"/>
      <c r="H128" s="85">
        <f>H129</f>
        <v>1500000</v>
      </c>
      <c r="I128" s="85">
        <f t="shared" ref="I128:M128" si="70">I129</f>
        <v>1250409.2</v>
      </c>
      <c r="J128" s="85">
        <f t="shared" si="70"/>
        <v>1500000</v>
      </c>
      <c r="K128" s="85">
        <f t="shared" si="70"/>
        <v>1500000</v>
      </c>
      <c r="L128" s="85">
        <f t="shared" si="70"/>
        <v>1500000</v>
      </c>
      <c r="M128" s="85">
        <f t="shared" si="70"/>
        <v>1500000</v>
      </c>
    </row>
    <row r="129" spans="1:13" ht="97.5" customHeight="1">
      <c r="A129" s="12"/>
      <c r="B129" s="19" t="s">
        <v>177</v>
      </c>
      <c r="C129" s="25" t="s">
        <v>146</v>
      </c>
      <c r="D129" s="26" t="s">
        <v>178</v>
      </c>
      <c r="E129" s="30" t="s">
        <v>77</v>
      </c>
      <c r="F129" s="28" t="s">
        <v>279</v>
      </c>
      <c r="G129" s="28"/>
      <c r="H129" s="85">
        <v>1500000</v>
      </c>
      <c r="I129" s="85">
        <v>1250409.2</v>
      </c>
      <c r="J129" s="85">
        <v>1500000</v>
      </c>
      <c r="K129" s="88">
        <v>1500000</v>
      </c>
      <c r="L129" s="88">
        <v>1500000</v>
      </c>
      <c r="M129" s="88">
        <v>1500000</v>
      </c>
    </row>
    <row r="130" spans="1:13" ht="63.75" customHeight="1">
      <c r="A130" s="12"/>
      <c r="B130" s="50"/>
      <c r="C130" s="25" t="s">
        <v>1</v>
      </c>
      <c r="D130" s="26" t="s">
        <v>223</v>
      </c>
      <c r="E130" s="18" t="s">
        <v>225</v>
      </c>
      <c r="F130" s="28"/>
      <c r="G130" s="28"/>
      <c r="H130" s="85">
        <f>H131</f>
        <v>2090405</v>
      </c>
      <c r="I130" s="85">
        <f>I131</f>
        <v>1051712.03</v>
      </c>
      <c r="J130" s="85">
        <f t="shared" ref="J130:M130" si="71">J131</f>
        <v>1249118.54</v>
      </c>
      <c r="K130" s="85">
        <f t="shared" si="71"/>
        <v>1302270.6299999999</v>
      </c>
      <c r="L130" s="85">
        <f t="shared" si="71"/>
        <v>877448.95</v>
      </c>
      <c r="M130" s="85">
        <f t="shared" si="71"/>
        <v>873367.44</v>
      </c>
    </row>
    <row r="131" spans="1:13" ht="90.75" customHeight="1">
      <c r="A131" s="12"/>
      <c r="B131" s="18" t="s">
        <v>225</v>
      </c>
      <c r="C131" s="25" t="s">
        <v>146</v>
      </c>
      <c r="D131" s="26" t="s">
        <v>224</v>
      </c>
      <c r="E131" s="30" t="s">
        <v>77</v>
      </c>
      <c r="F131" s="28" t="s">
        <v>279</v>
      </c>
      <c r="G131" s="28"/>
      <c r="H131" s="85">
        <v>2090405</v>
      </c>
      <c r="I131" s="85">
        <v>1051712.03</v>
      </c>
      <c r="J131" s="85">
        <v>1249118.54</v>
      </c>
      <c r="K131" s="88">
        <v>1302270.6299999999</v>
      </c>
      <c r="L131" s="88">
        <v>877448.95</v>
      </c>
      <c r="M131" s="88">
        <v>873367.44</v>
      </c>
    </row>
    <row r="132" spans="1:13" ht="15.75">
      <c r="A132" s="12"/>
      <c r="B132" s="24" t="s">
        <v>66</v>
      </c>
      <c r="C132" s="25"/>
      <c r="D132" s="26"/>
      <c r="E132" s="31"/>
      <c r="F132" s="5"/>
      <c r="G132" s="5"/>
      <c r="H132" s="84">
        <f>H133</f>
        <v>30000</v>
      </c>
      <c r="I132" s="84">
        <f t="shared" ref="I132:M134" si="72">I133</f>
        <v>0</v>
      </c>
      <c r="J132" s="84">
        <f t="shared" si="72"/>
        <v>0</v>
      </c>
      <c r="K132" s="94">
        <f t="shared" si="72"/>
        <v>0</v>
      </c>
      <c r="L132" s="94">
        <f t="shared" si="72"/>
        <v>0</v>
      </c>
      <c r="M132" s="94">
        <f t="shared" si="72"/>
        <v>0</v>
      </c>
    </row>
    <row r="133" spans="1:13" ht="29.25" customHeight="1">
      <c r="A133" s="12"/>
      <c r="B133" s="24" t="s">
        <v>67</v>
      </c>
      <c r="C133" s="25"/>
      <c r="D133" s="26"/>
      <c r="E133" s="27"/>
      <c r="F133" s="28"/>
      <c r="G133" s="28"/>
      <c r="H133" s="84">
        <f>H134</f>
        <v>30000</v>
      </c>
      <c r="I133" s="84">
        <f t="shared" si="72"/>
        <v>0</v>
      </c>
      <c r="J133" s="84">
        <f t="shared" si="72"/>
        <v>0</v>
      </c>
      <c r="K133" s="84">
        <f t="shared" si="72"/>
        <v>0</v>
      </c>
      <c r="L133" s="84">
        <f t="shared" si="72"/>
        <v>0</v>
      </c>
      <c r="M133" s="84">
        <f t="shared" si="72"/>
        <v>0</v>
      </c>
    </row>
    <row r="134" spans="1:13" ht="74.25" customHeight="1">
      <c r="A134" s="12"/>
      <c r="B134" s="32"/>
      <c r="C134" s="25" t="s">
        <v>1</v>
      </c>
      <c r="D134" s="26" t="s">
        <v>179</v>
      </c>
      <c r="E134" s="14" t="s">
        <v>67</v>
      </c>
      <c r="F134" s="28"/>
      <c r="G134" s="28"/>
      <c r="H134" s="85">
        <f t="shared" ref="H134" si="73">H135</f>
        <v>30000</v>
      </c>
      <c r="I134" s="85">
        <f t="shared" si="72"/>
        <v>0</v>
      </c>
      <c r="J134" s="85">
        <f t="shared" si="72"/>
        <v>0</v>
      </c>
      <c r="K134" s="85">
        <f t="shared" si="72"/>
        <v>0</v>
      </c>
      <c r="L134" s="85">
        <f t="shared" si="72"/>
        <v>0</v>
      </c>
      <c r="M134" s="85">
        <f>M135</f>
        <v>0</v>
      </c>
    </row>
    <row r="135" spans="1:13" ht="25.5">
      <c r="A135" s="12"/>
      <c r="B135" s="14" t="s">
        <v>67</v>
      </c>
      <c r="C135" s="25" t="s">
        <v>141</v>
      </c>
      <c r="D135" s="26" t="s">
        <v>179</v>
      </c>
      <c r="E135" s="30" t="s">
        <v>77</v>
      </c>
      <c r="F135" s="28" t="s">
        <v>142</v>
      </c>
      <c r="G135" s="28"/>
      <c r="H135" s="85">
        <v>30000</v>
      </c>
      <c r="I135" s="85">
        <v>0</v>
      </c>
      <c r="J135" s="85">
        <v>0</v>
      </c>
      <c r="K135" s="88">
        <v>0</v>
      </c>
      <c r="L135" s="88">
        <v>0</v>
      </c>
      <c r="M135" s="88">
        <v>0</v>
      </c>
    </row>
    <row r="136" spans="1:13" ht="15.75">
      <c r="A136" s="12"/>
      <c r="B136" s="24" t="s">
        <v>68</v>
      </c>
      <c r="C136" s="25"/>
      <c r="D136" s="26"/>
      <c r="E136" s="31"/>
      <c r="F136" s="5"/>
      <c r="G136" s="5"/>
      <c r="H136" s="84">
        <f t="shared" ref="H136:M136" si="74">H137+H201+H209</f>
        <v>4348916.3100000005</v>
      </c>
      <c r="I136" s="84">
        <f>I137+I201+I209</f>
        <v>4256353.6100000003</v>
      </c>
      <c r="J136" s="84">
        <f>J137+J201+J209</f>
        <v>4576804.3600000003</v>
      </c>
      <c r="K136" s="84">
        <f t="shared" si="74"/>
        <v>3806700</v>
      </c>
      <c r="L136" s="84">
        <f t="shared" si="74"/>
        <v>3757150</v>
      </c>
      <c r="M136" s="84">
        <f t="shared" si="74"/>
        <v>3756250</v>
      </c>
    </row>
    <row r="137" spans="1:13" ht="24.75" customHeight="1">
      <c r="A137" s="12"/>
      <c r="B137" s="83" t="s">
        <v>420</v>
      </c>
      <c r="C137" s="67" t="s">
        <v>1</v>
      </c>
      <c r="D137" s="68" t="s">
        <v>285</v>
      </c>
      <c r="E137" s="18"/>
      <c r="F137" s="28"/>
      <c r="G137" s="28"/>
      <c r="H137" s="85">
        <f>H138+H144+H155+H161+H164+H170+H177+H181+H190+H199+H151+H159+H175</f>
        <v>2191633.0900000003</v>
      </c>
      <c r="I137" s="85">
        <f>I138+I144+I155+I161+I164+I170+I177+I181+I190+I199+I151+I159+I175</f>
        <v>2282450.48</v>
      </c>
      <c r="J137" s="85">
        <f>J138+J144+J155+J161+J164+J170+J177+J181+J190+J199+J151+J159+J175</f>
        <v>2446133.3200000003</v>
      </c>
      <c r="K137" s="85">
        <f t="shared" ref="K137:M137" si="75">K138+K144+K155+K161+K164+K170+K177+K181+K190+K199+K151+K159+K175</f>
        <v>2056700</v>
      </c>
      <c r="L137" s="85">
        <f t="shared" si="75"/>
        <v>2057150</v>
      </c>
      <c r="M137" s="85">
        <f t="shared" si="75"/>
        <v>2056250</v>
      </c>
    </row>
    <row r="138" spans="1:13" s="40" customFormat="1" ht="109.5" customHeight="1">
      <c r="A138" s="12"/>
      <c r="B138" s="32"/>
      <c r="C138" s="25" t="s">
        <v>1</v>
      </c>
      <c r="D138" s="26" t="s">
        <v>284</v>
      </c>
      <c r="E138" s="78" t="s">
        <v>411</v>
      </c>
      <c r="F138" s="28"/>
      <c r="G138" s="28"/>
      <c r="H138" s="85">
        <f>H139</f>
        <v>10980</v>
      </c>
      <c r="I138" s="85">
        <f t="shared" ref="I138:M138" si="76">I139</f>
        <v>8646.51</v>
      </c>
      <c r="J138" s="85">
        <f t="shared" si="76"/>
        <v>11205</v>
      </c>
      <c r="K138" s="85">
        <f t="shared" si="76"/>
        <v>11600</v>
      </c>
      <c r="L138" s="85">
        <f t="shared" si="76"/>
        <v>11500</v>
      </c>
      <c r="M138" s="85">
        <f t="shared" si="76"/>
        <v>11500</v>
      </c>
    </row>
    <row r="139" spans="1:13" s="40" customFormat="1" ht="159" customHeight="1">
      <c r="A139" s="12"/>
      <c r="B139" s="32"/>
      <c r="C139" s="25" t="s">
        <v>1</v>
      </c>
      <c r="D139" s="26" t="s">
        <v>283</v>
      </c>
      <c r="E139" s="78" t="s">
        <v>412</v>
      </c>
      <c r="F139" s="28"/>
      <c r="G139" s="28"/>
      <c r="H139" s="85">
        <f>H141+H142+H143+H140</f>
        <v>10980</v>
      </c>
      <c r="I139" s="85">
        <f>I141+I142+I143+I140</f>
        <v>8646.51</v>
      </c>
      <c r="J139" s="85">
        <f>J141+J142+J143+J140</f>
        <v>11205</v>
      </c>
      <c r="K139" s="85">
        <f t="shared" ref="K139:M139" si="77">K141+K142+K143+K140</f>
        <v>11600</v>
      </c>
      <c r="L139" s="85">
        <f t="shared" si="77"/>
        <v>11500</v>
      </c>
      <c r="M139" s="85">
        <f t="shared" si="77"/>
        <v>11500</v>
      </c>
    </row>
    <row r="140" spans="1:13" s="40" customFormat="1" ht="81.75" customHeight="1">
      <c r="A140" s="12"/>
      <c r="B140" s="135" t="s">
        <v>457</v>
      </c>
      <c r="C140" s="25" t="s">
        <v>286</v>
      </c>
      <c r="D140" s="26" t="s">
        <v>429</v>
      </c>
      <c r="E140" s="30" t="s">
        <v>77</v>
      </c>
      <c r="F140" s="28" t="s">
        <v>345</v>
      </c>
      <c r="G140" s="28"/>
      <c r="H140" s="85">
        <v>1.51</v>
      </c>
      <c r="I140" s="85">
        <v>1.51</v>
      </c>
      <c r="J140" s="85">
        <v>1000</v>
      </c>
      <c r="K140" s="85">
        <v>1000</v>
      </c>
      <c r="L140" s="85">
        <v>1000</v>
      </c>
      <c r="M140" s="85">
        <v>1000</v>
      </c>
    </row>
    <row r="141" spans="1:13" ht="90.75" customHeight="1">
      <c r="A141" s="12"/>
      <c r="B141" s="74" t="s">
        <v>366</v>
      </c>
      <c r="C141" s="25" t="s">
        <v>281</v>
      </c>
      <c r="D141" s="26" t="s">
        <v>282</v>
      </c>
      <c r="E141" s="30" t="s">
        <v>77</v>
      </c>
      <c r="F141" s="28" t="s">
        <v>346</v>
      </c>
      <c r="G141" s="28"/>
      <c r="H141" s="85">
        <v>5180</v>
      </c>
      <c r="I141" s="85">
        <v>6440</v>
      </c>
      <c r="J141" s="85">
        <v>8000</v>
      </c>
      <c r="K141" s="88">
        <v>9000</v>
      </c>
      <c r="L141" s="88">
        <v>9000</v>
      </c>
      <c r="M141" s="88">
        <v>9000</v>
      </c>
    </row>
    <row r="142" spans="1:13" ht="66.75" customHeight="1">
      <c r="A142" s="12"/>
      <c r="B142" s="75" t="s">
        <v>280</v>
      </c>
      <c r="C142" s="25" t="s">
        <v>286</v>
      </c>
      <c r="D142" s="26" t="s">
        <v>287</v>
      </c>
      <c r="E142" s="30" t="s">
        <v>77</v>
      </c>
      <c r="F142" s="28" t="s">
        <v>345</v>
      </c>
      <c r="G142" s="28"/>
      <c r="H142" s="85">
        <v>2798.49</v>
      </c>
      <c r="I142" s="85">
        <v>0</v>
      </c>
      <c r="J142" s="85">
        <v>0</v>
      </c>
      <c r="K142" s="88">
        <v>0</v>
      </c>
      <c r="L142" s="88">
        <v>0</v>
      </c>
      <c r="M142" s="88">
        <v>0</v>
      </c>
    </row>
    <row r="143" spans="1:13" ht="60.75" customHeight="1">
      <c r="A143" s="12"/>
      <c r="B143" s="75" t="s">
        <v>289</v>
      </c>
      <c r="C143" s="25" t="s">
        <v>286</v>
      </c>
      <c r="D143" s="26" t="s">
        <v>288</v>
      </c>
      <c r="E143" s="30" t="s">
        <v>77</v>
      </c>
      <c r="F143" s="28" t="s">
        <v>345</v>
      </c>
      <c r="G143" s="28"/>
      <c r="H143" s="85">
        <v>3000</v>
      </c>
      <c r="I143" s="85">
        <v>2205</v>
      </c>
      <c r="J143" s="85">
        <v>2205</v>
      </c>
      <c r="K143" s="88">
        <v>1600</v>
      </c>
      <c r="L143" s="88">
        <v>1500</v>
      </c>
      <c r="M143" s="88">
        <v>1500</v>
      </c>
    </row>
    <row r="144" spans="1:13" s="40" customFormat="1" ht="169.5" customHeight="1">
      <c r="A144" s="12"/>
      <c r="B144" s="76"/>
      <c r="C144" s="25" t="s">
        <v>1</v>
      </c>
      <c r="D144" s="26" t="s">
        <v>293</v>
      </c>
      <c r="E144" s="78" t="s">
        <v>418</v>
      </c>
      <c r="F144" s="28"/>
      <c r="G144" s="28"/>
      <c r="H144" s="85">
        <f>H145</f>
        <v>67650</v>
      </c>
      <c r="I144" s="85">
        <f t="shared" ref="I144:M144" si="78">I145</f>
        <v>104716.81</v>
      </c>
      <c r="J144" s="85">
        <f t="shared" si="78"/>
        <v>134000</v>
      </c>
      <c r="K144" s="85">
        <f t="shared" si="78"/>
        <v>103500</v>
      </c>
      <c r="L144" s="85">
        <f t="shared" si="78"/>
        <v>104000</v>
      </c>
      <c r="M144" s="85">
        <f t="shared" si="78"/>
        <v>104000</v>
      </c>
    </row>
    <row r="145" spans="1:13" s="40" customFormat="1" ht="204.75" customHeight="1">
      <c r="A145" s="12"/>
      <c r="B145" s="62"/>
      <c r="C145" s="67"/>
      <c r="D145" s="68" t="s">
        <v>371</v>
      </c>
      <c r="E145" s="78" t="s">
        <v>419</v>
      </c>
      <c r="F145" s="28"/>
      <c r="G145" s="28"/>
      <c r="H145" s="85">
        <f>H146+H147+H149+H150</f>
        <v>67650</v>
      </c>
      <c r="I145" s="85">
        <f>I146+I147+I149+I150+I148</f>
        <v>104716.81</v>
      </c>
      <c r="J145" s="85">
        <f t="shared" ref="J145:M145" si="79">J146+J147+J149+J150</f>
        <v>134000</v>
      </c>
      <c r="K145" s="85">
        <f t="shared" si="79"/>
        <v>103500</v>
      </c>
      <c r="L145" s="85">
        <f t="shared" si="79"/>
        <v>104000</v>
      </c>
      <c r="M145" s="85">
        <f t="shared" si="79"/>
        <v>104000</v>
      </c>
    </row>
    <row r="146" spans="1:13" ht="125.25" customHeight="1">
      <c r="A146" s="12"/>
      <c r="B146" s="75" t="s">
        <v>298</v>
      </c>
      <c r="C146" s="25" t="s">
        <v>286</v>
      </c>
      <c r="D146" s="26" t="s">
        <v>294</v>
      </c>
      <c r="E146" s="30" t="s">
        <v>77</v>
      </c>
      <c r="F146" s="28" t="s">
        <v>345</v>
      </c>
      <c r="G146" s="28"/>
      <c r="H146" s="85">
        <v>3000</v>
      </c>
      <c r="I146" s="85">
        <v>161.22</v>
      </c>
      <c r="J146" s="85">
        <v>1000</v>
      </c>
      <c r="K146" s="88">
        <v>1000</v>
      </c>
      <c r="L146" s="88">
        <v>1000</v>
      </c>
      <c r="M146" s="88">
        <v>1000</v>
      </c>
    </row>
    <row r="147" spans="1:13" ht="96" customHeight="1">
      <c r="A147" s="12"/>
      <c r="B147" s="75" t="s">
        <v>299</v>
      </c>
      <c r="C147" s="25" t="s">
        <v>286</v>
      </c>
      <c r="D147" s="26" t="s">
        <v>295</v>
      </c>
      <c r="E147" s="30" t="s">
        <v>77</v>
      </c>
      <c r="F147" s="28" t="s">
        <v>345</v>
      </c>
      <c r="G147" s="28"/>
      <c r="H147" s="85">
        <v>28000</v>
      </c>
      <c r="I147" s="85">
        <v>61851.44</v>
      </c>
      <c r="J147" s="85">
        <v>66000</v>
      </c>
      <c r="K147" s="88">
        <v>35500</v>
      </c>
      <c r="L147" s="88">
        <v>35500</v>
      </c>
      <c r="M147" s="88">
        <v>35500</v>
      </c>
    </row>
    <row r="148" spans="1:13" ht="120.75" customHeight="1">
      <c r="A148" s="12"/>
      <c r="B148" s="76" t="s">
        <v>500</v>
      </c>
      <c r="C148" s="25" t="s">
        <v>286</v>
      </c>
      <c r="D148" s="26" t="s">
        <v>479</v>
      </c>
      <c r="E148" s="30" t="s">
        <v>77</v>
      </c>
      <c r="F148" s="28" t="s">
        <v>345</v>
      </c>
      <c r="G148" s="28"/>
      <c r="H148" s="85">
        <v>0</v>
      </c>
      <c r="I148" s="85">
        <v>2800</v>
      </c>
      <c r="J148" s="85">
        <v>2800</v>
      </c>
      <c r="K148" s="88">
        <v>0</v>
      </c>
      <c r="L148" s="88">
        <v>0</v>
      </c>
      <c r="M148" s="88">
        <v>0</v>
      </c>
    </row>
    <row r="149" spans="1:13" ht="74.25" customHeight="1">
      <c r="A149" s="12"/>
      <c r="B149" s="75" t="s">
        <v>300</v>
      </c>
      <c r="C149" s="25" t="s">
        <v>286</v>
      </c>
      <c r="D149" s="26" t="s">
        <v>296</v>
      </c>
      <c r="E149" s="30" t="s">
        <v>77</v>
      </c>
      <c r="F149" s="28" t="s">
        <v>345</v>
      </c>
      <c r="G149" s="28"/>
      <c r="H149" s="85">
        <v>35250</v>
      </c>
      <c r="I149" s="85">
        <v>38504.15</v>
      </c>
      <c r="J149" s="85">
        <v>65000</v>
      </c>
      <c r="K149" s="88">
        <v>65000</v>
      </c>
      <c r="L149" s="88">
        <v>65000</v>
      </c>
      <c r="M149" s="88">
        <v>65000</v>
      </c>
    </row>
    <row r="150" spans="1:13" ht="74.25" customHeight="1">
      <c r="A150" s="12"/>
      <c r="B150" s="75" t="s">
        <v>367</v>
      </c>
      <c r="C150" s="25" t="s">
        <v>281</v>
      </c>
      <c r="D150" s="26" t="s">
        <v>297</v>
      </c>
      <c r="E150" s="30" t="s">
        <v>77</v>
      </c>
      <c r="F150" s="28" t="s">
        <v>346</v>
      </c>
      <c r="G150" s="28"/>
      <c r="H150" s="85">
        <v>1400</v>
      </c>
      <c r="I150" s="85">
        <v>1400</v>
      </c>
      <c r="J150" s="85">
        <v>2000</v>
      </c>
      <c r="K150" s="88">
        <v>2000</v>
      </c>
      <c r="L150" s="88">
        <v>2500</v>
      </c>
      <c r="M150" s="88">
        <v>2500</v>
      </c>
    </row>
    <row r="151" spans="1:13" s="40" customFormat="1" ht="112.5" customHeight="1">
      <c r="A151" s="12"/>
      <c r="B151" s="76"/>
      <c r="C151" s="25" t="s">
        <v>1</v>
      </c>
      <c r="D151" s="26" t="s">
        <v>430</v>
      </c>
      <c r="E151" s="130" t="s">
        <v>458</v>
      </c>
      <c r="F151" s="28"/>
      <c r="G151" s="28"/>
      <c r="H151" s="85">
        <f>H152</f>
        <v>2325.2800000000002</v>
      </c>
      <c r="I151" s="85">
        <f t="shared" ref="I151:M151" si="80">I152</f>
        <v>2325.2800000000002</v>
      </c>
      <c r="J151" s="85">
        <f t="shared" si="80"/>
        <v>2600</v>
      </c>
      <c r="K151" s="85">
        <f t="shared" si="80"/>
        <v>1500</v>
      </c>
      <c r="L151" s="85">
        <f t="shared" si="80"/>
        <v>1500</v>
      </c>
      <c r="M151" s="85">
        <f t="shared" si="80"/>
        <v>1500</v>
      </c>
    </row>
    <row r="152" spans="1:13" s="40" customFormat="1" ht="135.75" customHeight="1">
      <c r="A152" s="12"/>
      <c r="B152" s="76"/>
      <c r="C152" s="25" t="s">
        <v>1</v>
      </c>
      <c r="D152" s="68" t="s">
        <v>431</v>
      </c>
      <c r="E152" s="130" t="s">
        <v>459</v>
      </c>
      <c r="F152" s="28"/>
      <c r="G152" s="28"/>
      <c r="H152" s="85">
        <f>H153+H154</f>
        <v>2325.2800000000002</v>
      </c>
      <c r="I152" s="85">
        <f>I153+I154</f>
        <v>2325.2800000000002</v>
      </c>
      <c r="J152" s="85">
        <f t="shared" ref="J152:M152" si="81">J153+J154</f>
        <v>2600</v>
      </c>
      <c r="K152" s="85">
        <f t="shared" si="81"/>
        <v>1500</v>
      </c>
      <c r="L152" s="85">
        <f t="shared" si="81"/>
        <v>1500</v>
      </c>
      <c r="M152" s="85">
        <f t="shared" si="81"/>
        <v>1500</v>
      </c>
    </row>
    <row r="153" spans="1:13" s="40" customFormat="1" ht="74.25" customHeight="1">
      <c r="A153" s="12"/>
      <c r="B153" s="76" t="s">
        <v>460</v>
      </c>
      <c r="C153" s="25" t="s">
        <v>286</v>
      </c>
      <c r="D153" s="68" t="s">
        <v>432</v>
      </c>
      <c r="E153" s="30" t="s">
        <v>77</v>
      </c>
      <c r="F153" s="28" t="s">
        <v>345</v>
      </c>
      <c r="G153" s="28"/>
      <c r="H153" s="85">
        <v>225.28</v>
      </c>
      <c r="I153" s="85">
        <v>225.28</v>
      </c>
      <c r="J153" s="85">
        <v>500</v>
      </c>
      <c r="K153" s="88">
        <v>500</v>
      </c>
      <c r="L153" s="88">
        <v>500</v>
      </c>
      <c r="M153" s="88">
        <v>500</v>
      </c>
    </row>
    <row r="154" spans="1:13" s="40" customFormat="1" ht="74.25" customHeight="1">
      <c r="A154" s="12"/>
      <c r="B154" s="76" t="s">
        <v>461</v>
      </c>
      <c r="C154" s="25" t="s">
        <v>286</v>
      </c>
      <c r="D154" s="68" t="s">
        <v>433</v>
      </c>
      <c r="E154" s="30" t="s">
        <v>77</v>
      </c>
      <c r="F154" s="28" t="s">
        <v>345</v>
      </c>
      <c r="G154" s="28"/>
      <c r="H154" s="85">
        <v>2100</v>
      </c>
      <c r="I154" s="85">
        <v>2100</v>
      </c>
      <c r="J154" s="85">
        <v>2100</v>
      </c>
      <c r="K154" s="88">
        <v>1000</v>
      </c>
      <c r="L154" s="88">
        <v>1000</v>
      </c>
      <c r="M154" s="88">
        <v>1000</v>
      </c>
    </row>
    <row r="155" spans="1:13" s="40" customFormat="1" ht="125.25" customHeight="1">
      <c r="A155" s="12"/>
      <c r="B155" s="76"/>
      <c r="C155" s="25" t="s">
        <v>1</v>
      </c>
      <c r="D155" s="26" t="s">
        <v>292</v>
      </c>
      <c r="E155" s="78" t="s">
        <v>416</v>
      </c>
      <c r="F155" s="28"/>
      <c r="G155" s="28"/>
      <c r="H155" s="85">
        <f>H156</f>
        <v>175000</v>
      </c>
      <c r="I155" s="85">
        <f t="shared" ref="I155:M155" si="82">I156</f>
        <v>210000</v>
      </c>
      <c r="J155" s="85">
        <f t="shared" si="82"/>
        <v>215000</v>
      </c>
      <c r="K155" s="85">
        <f t="shared" si="82"/>
        <v>181000</v>
      </c>
      <c r="L155" s="85">
        <f t="shared" si="82"/>
        <v>181000</v>
      </c>
      <c r="M155" s="85">
        <f t="shared" si="82"/>
        <v>181000</v>
      </c>
    </row>
    <row r="156" spans="1:13" s="40" customFormat="1" ht="168" customHeight="1">
      <c r="A156" s="12"/>
      <c r="B156" s="76"/>
      <c r="C156" s="25" t="s">
        <v>1</v>
      </c>
      <c r="D156" s="26" t="s">
        <v>290</v>
      </c>
      <c r="E156" s="78" t="s">
        <v>417</v>
      </c>
      <c r="F156" s="28"/>
      <c r="G156" s="28"/>
      <c r="H156" s="85">
        <f>H158+H157</f>
        <v>175000</v>
      </c>
      <c r="I156" s="85">
        <f>I158+I157</f>
        <v>210000</v>
      </c>
      <c r="J156" s="85">
        <f>J158+J157</f>
        <v>215000</v>
      </c>
      <c r="K156" s="85">
        <f t="shared" ref="K156:M156" si="83">K158+K157</f>
        <v>181000</v>
      </c>
      <c r="L156" s="85">
        <f t="shared" si="83"/>
        <v>181000</v>
      </c>
      <c r="M156" s="85">
        <f t="shared" si="83"/>
        <v>181000</v>
      </c>
    </row>
    <row r="157" spans="1:13" s="40" customFormat="1" ht="99" customHeight="1">
      <c r="A157" s="12"/>
      <c r="B157" s="76" t="s">
        <v>462</v>
      </c>
      <c r="C157" s="67" t="s">
        <v>286</v>
      </c>
      <c r="D157" s="68" t="s">
        <v>434</v>
      </c>
      <c r="E157" s="30" t="s">
        <v>77</v>
      </c>
      <c r="F157" s="28" t="s">
        <v>345</v>
      </c>
      <c r="G157" s="28"/>
      <c r="H157" s="85">
        <v>35000</v>
      </c>
      <c r="I157" s="85">
        <v>35000</v>
      </c>
      <c r="J157" s="85">
        <v>35000</v>
      </c>
      <c r="K157" s="85">
        <v>1000</v>
      </c>
      <c r="L157" s="85">
        <v>1000</v>
      </c>
      <c r="M157" s="85">
        <v>1000</v>
      </c>
    </row>
    <row r="158" spans="1:13" ht="75" customHeight="1">
      <c r="A158" s="12"/>
      <c r="B158" s="75" t="s">
        <v>368</v>
      </c>
      <c r="C158" s="67" t="s">
        <v>286</v>
      </c>
      <c r="D158" s="68" t="s">
        <v>291</v>
      </c>
      <c r="E158" s="30" t="s">
        <v>77</v>
      </c>
      <c r="F158" s="28" t="s">
        <v>345</v>
      </c>
      <c r="G158" s="28"/>
      <c r="H158" s="85">
        <v>140000</v>
      </c>
      <c r="I158" s="85">
        <v>175000</v>
      </c>
      <c r="J158" s="85">
        <v>180000</v>
      </c>
      <c r="K158" s="88">
        <v>180000</v>
      </c>
      <c r="L158" s="88">
        <v>180000</v>
      </c>
      <c r="M158" s="88">
        <v>180000</v>
      </c>
    </row>
    <row r="159" spans="1:13" s="40" customFormat="1" ht="143.25" customHeight="1">
      <c r="A159" s="12"/>
      <c r="B159" s="60"/>
      <c r="C159" s="67" t="s">
        <v>1</v>
      </c>
      <c r="D159" s="26" t="s">
        <v>435</v>
      </c>
      <c r="E159" s="130" t="s">
        <v>463</v>
      </c>
      <c r="F159" s="28"/>
      <c r="G159" s="28"/>
      <c r="H159" s="85">
        <f>H160</f>
        <v>100</v>
      </c>
      <c r="I159" s="85">
        <f t="shared" ref="I159:M159" si="84">I160</f>
        <v>70</v>
      </c>
      <c r="J159" s="85">
        <f t="shared" si="84"/>
        <v>100</v>
      </c>
      <c r="K159" s="85">
        <f t="shared" si="84"/>
        <v>100</v>
      </c>
      <c r="L159" s="85">
        <f t="shared" si="84"/>
        <v>150</v>
      </c>
      <c r="M159" s="85">
        <f t="shared" si="84"/>
        <v>250</v>
      </c>
    </row>
    <row r="160" spans="1:13" s="40" customFormat="1" ht="75" customHeight="1">
      <c r="A160" s="12"/>
      <c r="B160" s="60" t="s">
        <v>464</v>
      </c>
      <c r="C160" s="67" t="s">
        <v>281</v>
      </c>
      <c r="D160" s="26" t="s">
        <v>436</v>
      </c>
      <c r="E160" s="30" t="s">
        <v>77</v>
      </c>
      <c r="F160" s="28" t="s">
        <v>346</v>
      </c>
      <c r="G160" s="28"/>
      <c r="H160" s="85">
        <v>100</v>
      </c>
      <c r="I160" s="85">
        <v>70</v>
      </c>
      <c r="J160" s="85">
        <v>100</v>
      </c>
      <c r="K160" s="88">
        <v>100</v>
      </c>
      <c r="L160" s="88">
        <v>150</v>
      </c>
      <c r="M160" s="88">
        <v>250</v>
      </c>
    </row>
    <row r="161" spans="1:13" s="40" customFormat="1" ht="108" customHeight="1">
      <c r="A161" s="12"/>
      <c r="B161" s="121"/>
      <c r="C161" s="25" t="s">
        <v>1</v>
      </c>
      <c r="D161" s="26" t="s">
        <v>301</v>
      </c>
      <c r="E161" s="78" t="s">
        <v>413</v>
      </c>
      <c r="F161" s="28"/>
      <c r="G161" s="28"/>
      <c r="H161" s="85">
        <f>H162</f>
        <v>20000</v>
      </c>
      <c r="I161" s="85">
        <f t="shared" ref="I161:M161" si="85">I162</f>
        <v>3500</v>
      </c>
      <c r="J161" s="85">
        <f t="shared" si="85"/>
        <v>3500</v>
      </c>
      <c r="K161" s="85">
        <f t="shared" si="85"/>
        <v>1000</v>
      </c>
      <c r="L161" s="85">
        <f t="shared" si="85"/>
        <v>1000</v>
      </c>
      <c r="M161" s="85">
        <f t="shared" si="85"/>
        <v>1000</v>
      </c>
    </row>
    <row r="162" spans="1:13" ht="160.5" customHeight="1">
      <c r="A162" s="12"/>
      <c r="B162" s="63"/>
      <c r="C162" s="25" t="s">
        <v>1</v>
      </c>
      <c r="D162" s="26" t="s">
        <v>302</v>
      </c>
      <c r="E162" s="78" t="s">
        <v>402</v>
      </c>
      <c r="F162" s="28"/>
      <c r="G162" s="28"/>
      <c r="H162" s="85">
        <f>H163</f>
        <v>20000</v>
      </c>
      <c r="I162" s="85">
        <f>I163</f>
        <v>3500</v>
      </c>
      <c r="J162" s="85">
        <f t="shared" ref="J162" si="86">J163</f>
        <v>3500</v>
      </c>
      <c r="K162" s="85">
        <f t="shared" ref="K162:M162" si="87">K163</f>
        <v>1000</v>
      </c>
      <c r="L162" s="85">
        <f t="shared" si="87"/>
        <v>1000</v>
      </c>
      <c r="M162" s="85">
        <f t="shared" si="87"/>
        <v>1000</v>
      </c>
    </row>
    <row r="163" spans="1:13" ht="63" customHeight="1">
      <c r="A163" s="12"/>
      <c r="B163" s="75" t="s">
        <v>309</v>
      </c>
      <c r="C163" s="25" t="s">
        <v>286</v>
      </c>
      <c r="D163" s="26" t="s">
        <v>303</v>
      </c>
      <c r="E163" s="30" t="s">
        <v>77</v>
      </c>
      <c r="F163" s="28" t="s">
        <v>345</v>
      </c>
      <c r="G163" s="28"/>
      <c r="H163" s="85">
        <v>20000</v>
      </c>
      <c r="I163" s="85">
        <v>3500</v>
      </c>
      <c r="J163" s="85">
        <v>3500</v>
      </c>
      <c r="K163" s="88">
        <v>1000</v>
      </c>
      <c r="L163" s="88">
        <v>1000</v>
      </c>
      <c r="M163" s="88">
        <v>1000</v>
      </c>
    </row>
    <row r="164" spans="1:13" s="40" customFormat="1" ht="143.25" customHeight="1">
      <c r="A164" s="12"/>
      <c r="B164" s="63"/>
      <c r="C164" s="25"/>
      <c r="D164" s="26" t="s">
        <v>304</v>
      </c>
      <c r="E164" s="78" t="s">
        <v>414</v>
      </c>
      <c r="F164" s="28"/>
      <c r="G164" s="28"/>
      <c r="H164" s="85">
        <f>H165</f>
        <v>268685.01</v>
      </c>
      <c r="I164" s="85">
        <f t="shared" ref="I164:M164" si="88">I165</f>
        <v>306059.46999999997</v>
      </c>
      <c r="J164" s="85">
        <f t="shared" si="88"/>
        <v>330000</v>
      </c>
      <c r="K164" s="85">
        <f t="shared" si="88"/>
        <v>319000</v>
      </c>
      <c r="L164" s="85">
        <f t="shared" si="88"/>
        <v>319000</v>
      </c>
      <c r="M164" s="85">
        <f t="shared" si="88"/>
        <v>319000</v>
      </c>
    </row>
    <row r="165" spans="1:13" ht="192.75" customHeight="1">
      <c r="A165" s="12"/>
      <c r="B165" s="63"/>
      <c r="C165" s="25"/>
      <c r="D165" s="26" t="s">
        <v>305</v>
      </c>
      <c r="E165" s="78" t="s">
        <v>415</v>
      </c>
      <c r="F165" s="28"/>
      <c r="G165" s="28"/>
      <c r="H165" s="85">
        <f>H166+H167+H169+H168</f>
        <v>268685.01</v>
      </c>
      <c r="I165" s="85">
        <f>I166+I167+I169+I168</f>
        <v>306059.46999999997</v>
      </c>
      <c r="J165" s="85">
        <f>J166+J167+J169+J168</f>
        <v>330000</v>
      </c>
      <c r="K165" s="85">
        <f t="shared" ref="K165:M165" si="89">K166+K167+K169+K168</f>
        <v>319000</v>
      </c>
      <c r="L165" s="85">
        <f t="shared" si="89"/>
        <v>319000</v>
      </c>
      <c r="M165" s="85">
        <f t="shared" si="89"/>
        <v>319000</v>
      </c>
    </row>
    <row r="166" spans="1:13" ht="59.25" customHeight="1">
      <c r="A166" s="12"/>
      <c r="B166" s="75" t="s">
        <v>310</v>
      </c>
      <c r="C166" s="25" t="s">
        <v>286</v>
      </c>
      <c r="D166" s="26" t="s">
        <v>306</v>
      </c>
      <c r="E166" s="30" t="s">
        <v>77</v>
      </c>
      <c r="F166" s="28" t="s">
        <v>345</v>
      </c>
      <c r="G166" s="28"/>
      <c r="H166" s="85">
        <v>2135.0100000000002</v>
      </c>
      <c r="I166" s="85">
        <v>2137.11</v>
      </c>
      <c r="J166" s="85">
        <v>5000</v>
      </c>
      <c r="K166" s="91">
        <v>5000</v>
      </c>
      <c r="L166" s="91">
        <v>5000</v>
      </c>
      <c r="M166" s="91">
        <v>5000</v>
      </c>
    </row>
    <row r="167" spans="1:13" ht="61.5" customHeight="1">
      <c r="A167" s="12"/>
      <c r="B167" s="75" t="s">
        <v>310</v>
      </c>
      <c r="C167" s="25" t="s">
        <v>286</v>
      </c>
      <c r="D167" s="26" t="s">
        <v>307</v>
      </c>
      <c r="E167" s="30" t="s">
        <v>77</v>
      </c>
      <c r="F167" s="28" t="s">
        <v>345</v>
      </c>
      <c r="G167" s="28"/>
      <c r="H167" s="85">
        <v>11900</v>
      </c>
      <c r="I167" s="85">
        <v>11893.06</v>
      </c>
      <c r="J167" s="85">
        <v>12000</v>
      </c>
      <c r="K167" s="85">
        <v>1000</v>
      </c>
      <c r="L167" s="85">
        <v>1000</v>
      </c>
      <c r="M167" s="85">
        <v>1000</v>
      </c>
    </row>
    <row r="168" spans="1:13" s="40" customFormat="1" ht="93" customHeight="1">
      <c r="A168" s="12"/>
      <c r="B168" s="76" t="s">
        <v>465</v>
      </c>
      <c r="C168" s="67" t="s">
        <v>286</v>
      </c>
      <c r="D168" s="26" t="s">
        <v>437</v>
      </c>
      <c r="E168" s="30" t="s">
        <v>77</v>
      </c>
      <c r="F168" s="28" t="s">
        <v>345</v>
      </c>
      <c r="G168" s="28"/>
      <c r="H168" s="85">
        <v>248650</v>
      </c>
      <c r="I168" s="85">
        <v>290279.3</v>
      </c>
      <c r="J168" s="85">
        <v>310000</v>
      </c>
      <c r="K168" s="85">
        <v>310000</v>
      </c>
      <c r="L168" s="85">
        <v>310000</v>
      </c>
      <c r="M168" s="85">
        <v>310000</v>
      </c>
    </row>
    <row r="169" spans="1:13" ht="62.25" customHeight="1">
      <c r="A169" s="12"/>
      <c r="B169" s="75" t="s">
        <v>310</v>
      </c>
      <c r="C169" s="67" t="s">
        <v>286</v>
      </c>
      <c r="D169" s="68" t="s">
        <v>308</v>
      </c>
      <c r="E169" s="30" t="s">
        <v>77</v>
      </c>
      <c r="F169" s="28" t="s">
        <v>345</v>
      </c>
      <c r="G169" s="28"/>
      <c r="H169" s="85">
        <v>6000</v>
      </c>
      <c r="I169" s="85">
        <v>1750</v>
      </c>
      <c r="J169" s="85">
        <v>3000</v>
      </c>
      <c r="K169" s="87">
        <v>3000</v>
      </c>
      <c r="L169" s="87">
        <v>3000</v>
      </c>
      <c r="M169" s="87">
        <v>3000</v>
      </c>
    </row>
    <row r="170" spans="1:13" s="40" customFormat="1" ht="108" customHeight="1">
      <c r="A170" s="12"/>
      <c r="B170" s="63"/>
      <c r="C170" s="25"/>
      <c r="D170" s="26" t="s">
        <v>311</v>
      </c>
      <c r="E170" s="78" t="s">
        <v>411</v>
      </c>
      <c r="F170" s="36"/>
      <c r="G170" s="28"/>
      <c r="H170" s="85">
        <f>H171</f>
        <v>13000</v>
      </c>
      <c r="I170" s="85">
        <f t="shared" ref="I170:M170" si="90">I171</f>
        <v>5097.75</v>
      </c>
      <c r="J170" s="85">
        <f t="shared" si="90"/>
        <v>8000</v>
      </c>
      <c r="K170" s="85">
        <f t="shared" si="90"/>
        <v>8000</v>
      </c>
      <c r="L170" s="85">
        <f t="shared" si="90"/>
        <v>8000</v>
      </c>
      <c r="M170" s="85">
        <f t="shared" si="90"/>
        <v>8000</v>
      </c>
    </row>
    <row r="171" spans="1:13" s="40" customFormat="1" ht="157.5" customHeight="1">
      <c r="A171" s="12"/>
      <c r="B171" s="82"/>
      <c r="C171" s="25"/>
      <c r="D171" s="26" t="s">
        <v>372</v>
      </c>
      <c r="E171" s="78" t="s">
        <v>412</v>
      </c>
      <c r="F171" s="36"/>
      <c r="G171" s="28"/>
      <c r="H171" s="85">
        <f>H172+H173+H174</f>
        <v>13000</v>
      </c>
      <c r="I171" s="85">
        <f>I172+I173+I174</f>
        <v>5097.75</v>
      </c>
      <c r="J171" s="85">
        <f t="shared" ref="J171:M171" si="91">J172+J173+J174</f>
        <v>8000</v>
      </c>
      <c r="K171" s="85">
        <f t="shared" si="91"/>
        <v>8000</v>
      </c>
      <c r="L171" s="85">
        <f t="shared" si="91"/>
        <v>8000</v>
      </c>
      <c r="M171" s="85">
        <f t="shared" si="91"/>
        <v>8000</v>
      </c>
    </row>
    <row r="172" spans="1:13" ht="104.25" customHeight="1">
      <c r="A172" s="80"/>
      <c r="B172" s="102" t="s">
        <v>347</v>
      </c>
      <c r="C172" s="55" t="s">
        <v>286</v>
      </c>
      <c r="D172" s="69" t="s">
        <v>312</v>
      </c>
      <c r="E172" s="81" t="s">
        <v>77</v>
      </c>
      <c r="F172" s="28" t="s">
        <v>345</v>
      </c>
      <c r="G172" s="28"/>
      <c r="H172" s="85">
        <v>500</v>
      </c>
      <c r="I172" s="85">
        <v>0</v>
      </c>
      <c r="J172" s="85">
        <v>0</v>
      </c>
      <c r="K172" s="87">
        <v>0</v>
      </c>
      <c r="L172" s="87">
        <v>0</v>
      </c>
      <c r="M172" s="87">
        <v>0</v>
      </c>
    </row>
    <row r="173" spans="1:13" ht="102" customHeight="1">
      <c r="A173" s="12"/>
      <c r="B173" s="102" t="s">
        <v>348</v>
      </c>
      <c r="C173" s="25" t="s">
        <v>286</v>
      </c>
      <c r="D173" s="26" t="s">
        <v>313</v>
      </c>
      <c r="E173" s="30" t="s">
        <v>77</v>
      </c>
      <c r="F173" s="28" t="s">
        <v>345</v>
      </c>
      <c r="G173" s="28"/>
      <c r="H173" s="85">
        <v>500</v>
      </c>
      <c r="I173" s="85">
        <v>0</v>
      </c>
      <c r="J173" s="85">
        <v>0</v>
      </c>
      <c r="K173" s="87">
        <v>0</v>
      </c>
      <c r="L173" s="87">
        <v>0</v>
      </c>
      <c r="M173" s="87">
        <v>0</v>
      </c>
    </row>
    <row r="174" spans="1:13" ht="92.25" customHeight="1">
      <c r="A174" s="12"/>
      <c r="B174" s="102" t="s">
        <v>349</v>
      </c>
      <c r="C174" s="67" t="s">
        <v>286</v>
      </c>
      <c r="D174" s="68" t="s">
        <v>314</v>
      </c>
      <c r="E174" s="30" t="s">
        <v>77</v>
      </c>
      <c r="F174" s="28" t="s">
        <v>345</v>
      </c>
      <c r="G174" s="28"/>
      <c r="H174" s="85">
        <v>12000</v>
      </c>
      <c r="I174" s="85">
        <v>5097.75</v>
      </c>
      <c r="J174" s="85">
        <v>8000</v>
      </c>
      <c r="K174" s="87">
        <v>8000</v>
      </c>
      <c r="L174" s="87">
        <v>8000</v>
      </c>
      <c r="M174" s="87">
        <v>8000</v>
      </c>
    </row>
    <row r="175" spans="1:13" s="40" customFormat="1" ht="145.5" customHeight="1">
      <c r="A175" s="12"/>
      <c r="B175" s="60"/>
      <c r="C175" s="67" t="s">
        <v>1</v>
      </c>
      <c r="D175" s="68" t="s">
        <v>438</v>
      </c>
      <c r="E175" s="130" t="s">
        <v>466</v>
      </c>
      <c r="F175" s="28"/>
      <c r="G175" s="28"/>
      <c r="H175" s="85">
        <f>H176</f>
        <v>2802.95</v>
      </c>
      <c r="I175" s="85">
        <f t="shared" ref="I175:M175" si="92">I176</f>
        <v>2800</v>
      </c>
      <c r="J175" s="85">
        <f t="shared" si="92"/>
        <v>6000</v>
      </c>
      <c r="K175" s="85">
        <f t="shared" si="92"/>
        <v>6000</v>
      </c>
      <c r="L175" s="85">
        <f t="shared" si="92"/>
        <v>6000</v>
      </c>
      <c r="M175" s="85">
        <f t="shared" si="92"/>
        <v>6000</v>
      </c>
    </row>
    <row r="176" spans="1:13" s="40" customFormat="1" ht="69" customHeight="1">
      <c r="A176" s="12"/>
      <c r="B176" s="60" t="s">
        <v>466</v>
      </c>
      <c r="C176" s="67" t="s">
        <v>286</v>
      </c>
      <c r="D176" s="68" t="s">
        <v>438</v>
      </c>
      <c r="E176" s="30" t="s">
        <v>77</v>
      </c>
      <c r="F176" s="28" t="s">
        <v>345</v>
      </c>
      <c r="G176" s="28"/>
      <c r="H176" s="85">
        <v>2802.95</v>
      </c>
      <c r="I176" s="85">
        <v>2800</v>
      </c>
      <c r="J176" s="85">
        <v>6000</v>
      </c>
      <c r="K176" s="87">
        <v>6000</v>
      </c>
      <c r="L176" s="87">
        <v>6000</v>
      </c>
      <c r="M176" s="87">
        <v>6000</v>
      </c>
    </row>
    <row r="177" spans="1:13" s="40" customFormat="1" ht="125.25" customHeight="1">
      <c r="A177" s="12"/>
      <c r="B177" s="60"/>
      <c r="C177" s="25"/>
      <c r="D177" s="26" t="s">
        <v>315</v>
      </c>
      <c r="E177" s="78" t="s">
        <v>409</v>
      </c>
      <c r="F177" s="36"/>
      <c r="G177" s="28"/>
      <c r="H177" s="85">
        <f>H178</f>
        <v>3500</v>
      </c>
      <c r="I177" s="85">
        <f t="shared" ref="I177:M177" si="93">I178</f>
        <v>700.46</v>
      </c>
      <c r="J177" s="85">
        <f t="shared" si="93"/>
        <v>1500</v>
      </c>
      <c r="K177" s="85">
        <f t="shared" si="93"/>
        <v>1500</v>
      </c>
      <c r="L177" s="85">
        <f t="shared" si="93"/>
        <v>1500</v>
      </c>
      <c r="M177" s="85">
        <f t="shared" si="93"/>
        <v>1500</v>
      </c>
    </row>
    <row r="178" spans="1:13" ht="171.75" customHeight="1">
      <c r="A178" s="12"/>
      <c r="B178" s="103"/>
      <c r="C178" s="25"/>
      <c r="D178" s="26" t="s">
        <v>318</v>
      </c>
      <c r="E178" s="78" t="s">
        <v>410</v>
      </c>
      <c r="F178" s="36"/>
      <c r="G178" s="28"/>
      <c r="H178" s="85">
        <f>H179+H180</f>
        <v>3500</v>
      </c>
      <c r="I178" s="85">
        <f t="shared" ref="I178:M178" si="94">I179+I180</f>
        <v>700.46</v>
      </c>
      <c r="J178" s="85">
        <f t="shared" si="94"/>
        <v>1500</v>
      </c>
      <c r="K178" s="85">
        <f t="shared" si="94"/>
        <v>1500</v>
      </c>
      <c r="L178" s="85">
        <f t="shared" si="94"/>
        <v>1500</v>
      </c>
      <c r="M178" s="85">
        <f t="shared" si="94"/>
        <v>1500</v>
      </c>
    </row>
    <row r="179" spans="1:13" ht="92.25" customHeight="1">
      <c r="A179" s="12"/>
      <c r="B179" s="102" t="s">
        <v>350</v>
      </c>
      <c r="C179" s="25" t="s">
        <v>286</v>
      </c>
      <c r="D179" s="26" t="s">
        <v>316</v>
      </c>
      <c r="E179" s="30" t="s">
        <v>77</v>
      </c>
      <c r="F179" s="28" t="s">
        <v>345</v>
      </c>
      <c r="G179" s="28"/>
      <c r="H179" s="85">
        <v>2800</v>
      </c>
      <c r="I179" s="85">
        <v>0</v>
      </c>
      <c r="J179" s="85">
        <v>0</v>
      </c>
      <c r="K179" s="87">
        <v>0</v>
      </c>
      <c r="L179" s="87">
        <v>0</v>
      </c>
      <c r="M179" s="87">
        <v>0</v>
      </c>
    </row>
    <row r="180" spans="1:13" ht="63" customHeight="1">
      <c r="A180" s="12"/>
      <c r="B180" s="102" t="s">
        <v>351</v>
      </c>
      <c r="C180" s="25" t="s">
        <v>286</v>
      </c>
      <c r="D180" s="26" t="s">
        <v>317</v>
      </c>
      <c r="E180" s="30" t="s">
        <v>77</v>
      </c>
      <c r="F180" s="28" t="s">
        <v>345</v>
      </c>
      <c r="G180" s="28"/>
      <c r="H180" s="85">
        <v>700</v>
      </c>
      <c r="I180" s="85">
        <v>700.46</v>
      </c>
      <c r="J180" s="85">
        <v>1500</v>
      </c>
      <c r="K180" s="87">
        <v>1500</v>
      </c>
      <c r="L180" s="87">
        <v>1500</v>
      </c>
      <c r="M180" s="87">
        <v>1500</v>
      </c>
    </row>
    <row r="181" spans="1:13" s="40" customFormat="1" ht="111" customHeight="1">
      <c r="A181" s="12"/>
      <c r="B181" s="104"/>
      <c r="C181" s="55"/>
      <c r="D181" s="69" t="s">
        <v>319</v>
      </c>
      <c r="E181" s="78" t="s">
        <v>407</v>
      </c>
      <c r="F181" s="36"/>
      <c r="G181" s="28"/>
      <c r="H181" s="85">
        <f>H182</f>
        <v>338350</v>
      </c>
      <c r="I181" s="85">
        <f t="shared" ref="I181:M181" si="95">I182</f>
        <v>376528.2</v>
      </c>
      <c r="J181" s="85">
        <f t="shared" si="95"/>
        <v>416508.32</v>
      </c>
      <c r="K181" s="85">
        <f t="shared" si="95"/>
        <v>380000</v>
      </c>
      <c r="L181" s="85">
        <f t="shared" si="95"/>
        <v>380000</v>
      </c>
      <c r="M181" s="85">
        <f t="shared" si="95"/>
        <v>380000</v>
      </c>
    </row>
    <row r="182" spans="1:13" s="40" customFormat="1" ht="149.25" customHeight="1">
      <c r="A182" s="12"/>
      <c r="B182" s="104"/>
      <c r="C182" s="25"/>
      <c r="D182" s="26" t="s">
        <v>373</v>
      </c>
      <c r="E182" s="78" t="s">
        <v>408</v>
      </c>
      <c r="F182" s="36"/>
      <c r="G182" s="28"/>
      <c r="H182" s="85">
        <f>H183+H184+H186+H187+H188+H189</f>
        <v>338350</v>
      </c>
      <c r="I182" s="85">
        <f>I183+I184+I186+I187+I188+I189+I185</f>
        <v>376528.2</v>
      </c>
      <c r="J182" s="85">
        <f>J183+J184+J186+J187+J188+J189+J185</f>
        <v>416508.32</v>
      </c>
      <c r="K182" s="85">
        <f t="shared" ref="K182:M182" si="96">K183+K184+K186+K187+K188+K189</f>
        <v>380000</v>
      </c>
      <c r="L182" s="85">
        <f t="shared" si="96"/>
        <v>380000</v>
      </c>
      <c r="M182" s="85">
        <f t="shared" si="96"/>
        <v>380000</v>
      </c>
    </row>
    <row r="183" spans="1:13" s="40" customFormat="1" ht="129" customHeight="1">
      <c r="A183" s="12"/>
      <c r="B183" s="102" t="s">
        <v>352</v>
      </c>
      <c r="C183" s="25" t="s">
        <v>286</v>
      </c>
      <c r="D183" s="26" t="s">
        <v>320</v>
      </c>
      <c r="E183" s="30" t="s">
        <v>77</v>
      </c>
      <c r="F183" s="28" t="s">
        <v>345</v>
      </c>
      <c r="G183" s="28"/>
      <c r="H183" s="85">
        <v>239090</v>
      </c>
      <c r="I183" s="85">
        <v>275483.05</v>
      </c>
      <c r="J183" s="85">
        <v>275500</v>
      </c>
      <c r="K183" s="87">
        <v>260000</v>
      </c>
      <c r="L183" s="87">
        <v>260000</v>
      </c>
      <c r="M183" s="87">
        <v>260000</v>
      </c>
    </row>
    <row r="184" spans="1:13" s="40" customFormat="1" ht="77.25" customHeight="1">
      <c r="A184" s="12"/>
      <c r="B184" s="102" t="s">
        <v>353</v>
      </c>
      <c r="C184" s="25" t="s">
        <v>286</v>
      </c>
      <c r="D184" s="26" t="s">
        <v>321</v>
      </c>
      <c r="E184" s="30" t="s">
        <v>77</v>
      </c>
      <c r="F184" s="28" t="s">
        <v>345</v>
      </c>
      <c r="G184" s="28"/>
      <c r="H184" s="85">
        <v>8820</v>
      </c>
      <c r="I184" s="85">
        <v>9030</v>
      </c>
      <c r="J184" s="85">
        <v>13000</v>
      </c>
      <c r="K184" s="87">
        <v>13000</v>
      </c>
      <c r="L184" s="87">
        <v>13000</v>
      </c>
      <c r="M184" s="87">
        <v>13000</v>
      </c>
    </row>
    <row r="185" spans="1:13" s="40" customFormat="1" ht="93.75" customHeight="1">
      <c r="A185" s="12"/>
      <c r="B185" s="104" t="s">
        <v>495</v>
      </c>
      <c r="C185" s="25" t="s">
        <v>286</v>
      </c>
      <c r="D185" s="26" t="s">
        <v>480</v>
      </c>
      <c r="E185" s="30" t="s">
        <v>77</v>
      </c>
      <c r="F185" s="28" t="s">
        <v>345</v>
      </c>
      <c r="G185" s="28"/>
      <c r="H185" s="85">
        <v>0</v>
      </c>
      <c r="I185" s="85">
        <v>8.32</v>
      </c>
      <c r="J185" s="85">
        <v>8.32</v>
      </c>
      <c r="K185" s="87">
        <v>0</v>
      </c>
      <c r="L185" s="87">
        <v>0</v>
      </c>
      <c r="M185" s="87">
        <v>0</v>
      </c>
    </row>
    <row r="186" spans="1:13" s="40" customFormat="1" ht="77.25" customHeight="1">
      <c r="A186" s="12"/>
      <c r="B186" s="102" t="s">
        <v>354</v>
      </c>
      <c r="C186" s="25" t="s">
        <v>286</v>
      </c>
      <c r="D186" s="26" t="s">
        <v>322</v>
      </c>
      <c r="E186" s="30" t="s">
        <v>77</v>
      </c>
      <c r="F186" s="28" t="s">
        <v>345</v>
      </c>
      <c r="G186" s="28"/>
      <c r="H186" s="85">
        <v>4440</v>
      </c>
      <c r="I186" s="85">
        <v>6536.83</v>
      </c>
      <c r="J186" s="85">
        <v>6000</v>
      </c>
      <c r="K186" s="87">
        <v>6000</v>
      </c>
      <c r="L186" s="87">
        <v>6000</v>
      </c>
      <c r="M186" s="87">
        <v>6000</v>
      </c>
    </row>
    <row r="187" spans="1:13" s="40" customFormat="1" ht="77.25" customHeight="1">
      <c r="A187" s="12"/>
      <c r="B187" s="102" t="s">
        <v>355</v>
      </c>
      <c r="C187" s="25" t="s">
        <v>286</v>
      </c>
      <c r="D187" s="26" t="s">
        <v>323</v>
      </c>
      <c r="E187" s="30" t="s">
        <v>77</v>
      </c>
      <c r="F187" s="28" t="s">
        <v>345</v>
      </c>
      <c r="G187" s="28"/>
      <c r="H187" s="85">
        <v>35000</v>
      </c>
      <c r="I187" s="85">
        <v>35000</v>
      </c>
      <c r="J187" s="85">
        <v>70000</v>
      </c>
      <c r="K187" s="87">
        <v>70000</v>
      </c>
      <c r="L187" s="87">
        <v>70000</v>
      </c>
      <c r="M187" s="87">
        <v>70000</v>
      </c>
    </row>
    <row r="188" spans="1:13" s="40" customFormat="1" ht="99.75" customHeight="1" thickBot="1">
      <c r="A188" s="12"/>
      <c r="B188" s="73" t="s">
        <v>356</v>
      </c>
      <c r="C188" s="67" t="s">
        <v>286</v>
      </c>
      <c r="D188" s="68" t="s">
        <v>324</v>
      </c>
      <c r="E188" s="30" t="s">
        <v>77</v>
      </c>
      <c r="F188" s="28" t="s">
        <v>345</v>
      </c>
      <c r="G188" s="28"/>
      <c r="H188" s="85">
        <v>49000</v>
      </c>
      <c r="I188" s="85">
        <v>49000</v>
      </c>
      <c r="J188" s="85">
        <v>49000</v>
      </c>
      <c r="K188" s="87">
        <v>28000</v>
      </c>
      <c r="L188" s="87">
        <v>28000</v>
      </c>
      <c r="M188" s="87">
        <v>28000</v>
      </c>
    </row>
    <row r="189" spans="1:13" s="40" customFormat="1" ht="61.5" customHeight="1" thickBot="1">
      <c r="A189" s="12"/>
      <c r="B189" s="72" t="s">
        <v>357</v>
      </c>
      <c r="C189" s="25" t="s">
        <v>286</v>
      </c>
      <c r="D189" s="26" t="s">
        <v>325</v>
      </c>
      <c r="E189" s="30" t="s">
        <v>77</v>
      </c>
      <c r="F189" s="28" t="s">
        <v>345</v>
      </c>
      <c r="G189" s="28"/>
      <c r="H189" s="85">
        <v>2000</v>
      </c>
      <c r="I189" s="85">
        <v>1470</v>
      </c>
      <c r="J189" s="85">
        <v>3000</v>
      </c>
      <c r="K189" s="87">
        <v>3000</v>
      </c>
      <c r="L189" s="87">
        <v>3000</v>
      </c>
      <c r="M189" s="87">
        <v>3000</v>
      </c>
    </row>
    <row r="190" spans="1:13" s="40" customFormat="1" ht="120.75" customHeight="1">
      <c r="A190" s="12"/>
      <c r="B190" s="60"/>
      <c r="C190" s="25" t="s">
        <v>1</v>
      </c>
      <c r="D190" s="26" t="s">
        <v>326</v>
      </c>
      <c r="E190" s="78" t="s">
        <v>406</v>
      </c>
      <c r="F190" s="36"/>
      <c r="G190" s="28"/>
      <c r="H190" s="85">
        <f>H191</f>
        <v>1239239.8500000001</v>
      </c>
      <c r="I190" s="85">
        <f t="shared" ref="I190:M190" si="97">I191</f>
        <v>1262006</v>
      </c>
      <c r="J190" s="85">
        <f t="shared" si="97"/>
        <v>1267720</v>
      </c>
      <c r="K190" s="85">
        <f t="shared" si="97"/>
        <v>993500</v>
      </c>
      <c r="L190" s="85">
        <f t="shared" si="97"/>
        <v>993500</v>
      </c>
      <c r="M190" s="85">
        <f t="shared" si="97"/>
        <v>992500</v>
      </c>
    </row>
    <row r="191" spans="1:13" s="40" customFormat="1" ht="171" customHeight="1">
      <c r="A191" s="12"/>
      <c r="B191" s="104"/>
      <c r="C191" s="25" t="s">
        <v>1</v>
      </c>
      <c r="D191" s="26" t="s">
        <v>327</v>
      </c>
      <c r="E191" s="78" t="s">
        <v>405</v>
      </c>
      <c r="F191" s="36"/>
      <c r="G191" s="28"/>
      <c r="H191" s="85">
        <f>H192+H193+H195+H196+H198+H194+H197</f>
        <v>1239239.8500000001</v>
      </c>
      <c r="I191" s="85">
        <f>I192+I193+I195+I196+I198+I194+I197</f>
        <v>1262006</v>
      </c>
      <c r="J191" s="85">
        <f>J192+J193+J195+J196+J198+J194+J197</f>
        <v>1267720</v>
      </c>
      <c r="K191" s="85">
        <f t="shared" ref="K191:M191" si="98">K192+K193+K195+K196+K198+K194+K197</f>
        <v>993500</v>
      </c>
      <c r="L191" s="85">
        <f t="shared" si="98"/>
        <v>993500</v>
      </c>
      <c r="M191" s="85">
        <f t="shared" si="98"/>
        <v>992500</v>
      </c>
    </row>
    <row r="192" spans="1:13" s="40" customFormat="1" ht="77.25" customHeight="1">
      <c r="A192" s="12"/>
      <c r="B192" s="102" t="s">
        <v>358</v>
      </c>
      <c r="C192" s="25" t="s">
        <v>286</v>
      </c>
      <c r="D192" s="26" t="s">
        <v>328</v>
      </c>
      <c r="E192" s="30" t="s">
        <v>77</v>
      </c>
      <c r="F192" s="28" t="s">
        <v>345</v>
      </c>
      <c r="G192" s="28"/>
      <c r="H192" s="85">
        <v>10000</v>
      </c>
      <c r="I192" s="85">
        <v>0</v>
      </c>
      <c r="J192" s="85">
        <v>0</v>
      </c>
      <c r="K192" s="87">
        <v>0</v>
      </c>
      <c r="L192" s="87">
        <v>0</v>
      </c>
      <c r="M192" s="87">
        <v>0</v>
      </c>
    </row>
    <row r="193" spans="1:13" s="40" customFormat="1" ht="77.25" customHeight="1">
      <c r="A193" s="12"/>
      <c r="B193" s="102" t="s">
        <v>359</v>
      </c>
      <c r="C193" s="67" t="s">
        <v>286</v>
      </c>
      <c r="D193" s="68" t="s">
        <v>329</v>
      </c>
      <c r="E193" s="30" t="s">
        <v>77</v>
      </c>
      <c r="F193" s="28" t="s">
        <v>345</v>
      </c>
      <c r="G193" s="28"/>
      <c r="H193" s="85">
        <v>35000</v>
      </c>
      <c r="I193" s="85">
        <v>35000</v>
      </c>
      <c r="J193" s="85">
        <v>35000</v>
      </c>
      <c r="K193" s="87">
        <v>10000</v>
      </c>
      <c r="L193" s="87">
        <v>10000</v>
      </c>
      <c r="M193" s="87">
        <v>10000</v>
      </c>
    </row>
    <row r="194" spans="1:13" s="40" customFormat="1" ht="174" customHeight="1">
      <c r="A194" s="12"/>
      <c r="B194" s="104" t="s">
        <v>467</v>
      </c>
      <c r="C194" s="67" t="s">
        <v>286</v>
      </c>
      <c r="D194" s="68" t="s">
        <v>439</v>
      </c>
      <c r="E194" s="30" t="s">
        <v>77</v>
      </c>
      <c r="F194" s="28" t="s">
        <v>345</v>
      </c>
      <c r="G194" s="28"/>
      <c r="H194" s="85">
        <v>700</v>
      </c>
      <c r="I194" s="85">
        <v>700</v>
      </c>
      <c r="J194" s="85">
        <v>1500</v>
      </c>
      <c r="K194" s="87">
        <v>1500</v>
      </c>
      <c r="L194" s="87">
        <v>1500</v>
      </c>
      <c r="M194" s="87">
        <v>1500</v>
      </c>
    </row>
    <row r="195" spans="1:13" s="40" customFormat="1" ht="77.25" customHeight="1">
      <c r="A195" s="12"/>
      <c r="B195" s="102" t="s">
        <v>360</v>
      </c>
      <c r="C195" s="25" t="s">
        <v>286</v>
      </c>
      <c r="D195" s="26" t="s">
        <v>330</v>
      </c>
      <c r="E195" s="30" t="s">
        <v>77</v>
      </c>
      <c r="F195" s="28" t="s">
        <v>345</v>
      </c>
      <c r="G195" s="28"/>
      <c r="H195" s="85">
        <v>500</v>
      </c>
      <c r="I195" s="85">
        <v>350</v>
      </c>
      <c r="J195" s="85">
        <v>1000</v>
      </c>
      <c r="K195" s="87">
        <v>1000</v>
      </c>
      <c r="L195" s="87">
        <v>1000</v>
      </c>
      <c r="M195" s="87">
        <v>1000</v>
      </c>
    </row>
    <row r="196" spans="1:13" s="40" customFormat="1" ht="77.25" customHeight="1">
      <c r="A196" s="12"/>
      <c r="B196" s="102" t="s">
        <v>361</v>
      </c>
      <c r="C196" s="25" t="s">
        <v>286</v>
      </c>
      <c r="D196" s="26" t="s">
        <v>331</v>
      </c>
      <c r="E196" s="30" t="s">
        <v>77</v>
      </c>
      <c r="F196" s="28" t="s">
        <v>345</v>
      </c>
      <c r="G196" s="28"/>
      <c r="H196" s="85">
        <v>1183519.8500000001</v>
      </c>
      <c r="I196" s="85">
        <v>1211609.71</v>
      </c>
      <c r="J196" s="85">
        <v>1215000</v>
      </c>
      <c r="K196" s="87">
        <v>970000</v>
      </c>
      <c r="L196" s="87">
        <v>970000</v>
      </c>
      <c r="M196" s="87">
        <v>970000</v>
      </c>
    </row>
    <row r="197" spans="1:13" s="40" customFormat="1" ht="77.25" customHeight="1">
      <c r="A197" s="12"/>
      <c r="B197" s="104" t="s">
        <v>369</v>
      </c>
      <c r="C197" s="67" t="s">
        <v>286</v>
      </c>
      <c r="D197" s="26" t="s">
        <v>332</v>
      </c>
      <c r="E197" s="30" t="s">
        <v>77</v>
      </c>
      <c r="F197" s="28" t="s">
        <v>345</v>
      </c>
      <c r="G197" s="28"/>
      <c r="H197" s="85">
        <v>3500</v>
      </c>
      <c r="I197" s="85">
        <v>3496.29</v>
      </c>
      <c r="J197" s="85">
        <v>5000</v>
      </c>
      <c r="K197" s="87">
        <v>5000</v>
      </c>
      <c r="L197" s="87">
        <v>5000</v>
      </c>
      <c r="M197" s="87">
        <v>5000</v>
      </c>
    </row>
    <row r="198" spans="1:13" s="40" customFormat="1" ht="69.75" customHeight="1">
      <c r="A198" s="12"/>
      <c r="B198" s="104" t="s">
        <v>369</v>
      </c>
      <c r="C198" s="67" t="s">
        <v>281</v>
      </c>
      <c r="D198" s="68" t="s">
        <v>332</v>
      </c>
      <c r="E198" s="30" t="s">
        <v>77</v>
      </c>
      <c r="F198" s="28" t="s">
        <v>346</v>
      </c>
      <c r="G198" s="28"/>
      <c r="H198" s="85">
        <v>6020</v>
      </c>
      <c r="I198" s="85">
        <v>10850</v>
      </c>
      <c r="J198" s="85">
        <v>10220</v>
      </c>
      <c r="K198" s="87">
        <v>6000</v>
      </c>
      <c r="L198" s="87">
        <v>6000</v>
      </c>
      <c r="M198" s="87">
        <v>5000</v>
      </c>
    </row>
    <row r="199" spans="1:13" s="40" customFormat="1" ht="77.25" customHeight="1">
      <c r="A199" s="12"/>
      <c r="B199" s="104"/>
      <c r="C199" s="25" t="s">
        <v>1</v>
      </c>
      <c r="D199" s="26" t="s">
        <v>333</v>
      </c>
      <c r="E199" s="78" t="s">
        <v>402</v>
      </c>
      <c r="F199" s="36"/>
      <c r="G199" s="28"/>
      <c r="H199" s="87">
        <f t="shared" ref="H199" si="99">H200</f>
        <v>50000</v>
      </c>
      <c r="I199" s="87">
        <f t="shared" ref="I199" si="100">I200</f>
        <v>0</v>
      </c>
      <c r="J199" s="87">
        <f t="shared" ref="J199" si="101">J200</f>
        <v>50000</v>
      </c>
      <c r="K199" s="87">
        <f t="shared" ref="K199:L199" si="102">K200</f>
        <v>50000</v>
      </c>
      <c r="L199" s="87">
        <f t="shared" si="102"/>
        <v>50000</v>
      </c>
      <c r="M199" s="87">
        <f>M200</f>
        <v>50000</v>
      </c>
    </row>
    <row r="200" spans="1:13" s="40" customFormat="1" ht="111" customHeight="1">
      <c r="A200" s="12"/>
      <c r="B200" s="102" t="s">
        <v>362</v>
      </c>
      <c r="C200" s="55" t="s">
        <v>440</v>
      </c>
      <c r="D200" s="69" t="s">
        <v>334</v>
      </c>
      <c r="E200" s="30" t="s">
        <v>77</v>
      </c>
      <c r="F200" s="36" t="s">
        <v>488</v>
      </c>
      <c r="G200" s="28"/>
      <c r="H200" s="85">
        <v>50000</v>
      </c>
      <c r="I200" s="85">
        <v>0</v>
      </c>
      <c r="J200" s="85">
        <v>50000</v>
      </c>
      <c r="K200" s="87">
        <v>50000</v>
      </c>
      <c r="L200" s="87">
        <v>50000</v>
      </c>
      <c r="M200" s="87">
        <v>50000</v>
      </c>
    </row>
    <row r="201" spans="1:13" s="40" customFormat="1" ht="77.25" customHeight="1">
      <c r="A201" s="12"/>
      <c r="B201" s="78" t="s">
        <v>401</v>
      </c>
      <c r="C201" s="25" t="s">
        <v>1</v>
      </c>
      <c r="D201" s="26" t="s">
        <v>335</v>
      </c>
      <c r="F201" s="36"/>
      <c r="G201" s="28"/>
      <c r="H201" s="85">
        <f>H202+H205</f>
        <v>1407199.93</v>
      </c>
      <c r="I201" s="85">
        <f>I202+I205</f>
        <v>1559934.26</v>
      </c>
      <c r="J201" s="85">
        <f t="shared" ref="J201:M201" si="103">J202+J205</f>
        <v>1657199.93</v>
      </c>
      <c r="K201" s="85">
        <f t="shared" si="103"/>
        <v>1450000</v>
      </c>
      <c r="L201" s="85">
        <f t="shared" si="103"/>
        <v>1450000</v>
      </c>
      <c r="M201" s="85">
        <f t="shared" si="103"/>
        <v>1450000</v>
      </c>
    </row>
    <row r="202" spans="1:13" s="40" customFormat="1" ht="77.25" customHeight="1">
      <c r="A202" s="12"/>
      <c r="B202" s="104"/>
      <c r="C202" s="25" t="s">
        <v>1</v>
      </c>
      <c r="D202" s="26" t="s">
        <v>337</v>
      </c>
      <c r="E202" s="78" t="s">
        <v>400</v>
      </c>
      <c r="F202" s="36"/>
      <c r="G202" s="28"/>
      <c r="H202" s="85">
        <f>H204+H203</f>
        <v>57199.93</v>
      </c>
      <c r="I202" s="85">
        <f>I204+I203</f>
        <v>40248.71</v>
      </c>
      <c r="J202" s="85">
        <f t="shared" ref="J202:M202" si="104">J204+J203</f>
        <v>57199.93</v>
      </c>
      <c r="K202" s="85">
        <f t="shared" si="104"/>
        <v>50000</v>
      </c>
      <c r="L202" s="85">
        <f t="shared" si="104"/>
        <v>50000</v>
      </c>
      <c r="M202" s="85">
        <f t="shared" si="104"/>
        <v>50000</v>
      </c>
    </row>
    <row r="203" spans="1:13" s="40" customFormat="1" ht="96.75" customHeight="1">
      <c r="A203" s="12"/>
      <c r="B203" s="104" t="s">
        <v>363</v>
      </c>
      <c r="C203" s="25" t="s">
        <v>146</v>
      </c>
      <c r="D203" s="26" t="s">
        <v>336</v>
      </c>
      <c r="E203" s="30" t="s">
        <v>77</v>
      </c>
      <c r="F203" s="36" t="s">
        <v>279</v>
      </c>
      <c r="G203" s="28"/>
      <c r="H203" s="85">
        <v>7199.93</v>
      </c>
      <c r="I203" s="85">
        <v>5649.56</v>
      </c>
      <c r="J203" s="85">
        <v>7199.93</v>
      </c>
      <c r="K203" s="85">
        <v>0</v>
      </c>
      <c r="L203" s="85">
        <v>0</v>
      </c>
      <c r="M203" s="85">
        <v>0</v>
      </c>
    </row>
    <row r="204" spans="1:13" s="40" customFormat="1" ht="64.5" customHeight="1">
      <c r="A204" s="12"/>
      <c r="B204" s="102" t="s">
        <v>363</v>
      </c>
      <c r="C204" s="25" t="s">
        <v>141</v>
      </c>
      <c r="D204" s="26" t="s">
        <v>336</v>
      </c>
      <c r="E204" s="30" t="s">
        <v>77</v>
      </c>
      <c r="F204" s="36" t="s">
        <v>142</v>
      </c>
      <c r="G204" s="28"/>
      <c r="H204" s="85">
        <v>50000</v>
      </c>
      <c r="I204" s="85">
        <v>34599.15</v>
      </c>
      <c r="J204" s="85">
        <v>50000</v>
      </c>
      <c r="K204" s="87">
        <v>50000</v>
      </c>
      <c r="L204" s="87">
        <v>50000</v>
      </c>
      <c r="M204" s="87">
        <v>50000</v>
      </c>
    </row>
    <row r="205" spans="1:13" s="40" customFormat="1" ht="77.25" customHeight="1">
      <c r="A205" s="12"/>
      <c r="B205" s="104"/>
      <c r="C205" s="25" t="s">
        <v>1</v>
      </c>
      <c r="D205" s="26" t="s">
        <v>338</v>
      </c>
      <c r="E205" s="78" t="s">
        <v>399</v>
      </c>
      <c r="F205" s="36"/>
      <c r="G205" s="28"/>
      <c r="H205" s="85">
        <f>H206</f>
        <v>1350000</v>
      </c>
      <c r="I205" s="85">
        <f t="shared" ref="I205:M205" si="105">I206</f>
        <v>1519685.55</v>
      </c>
      <c r="J205" s="85">
        <f t="shared" si="105"/>
        <v>1600000</v>
      </c>
      <c r="K205" s="85">
        <f t="shared" si="105"/>
        <v>1400000</v>
      </c>
      <c r="L205" s="85">
        <f t="shared" si="105"/>
        <v>1400000</v>
      </c>
      <c r="M205" s="85">
        <f t="shared" si="105"/>
        <v>1400000</v>
      </c>
    </row>
    <row r="206" spans="1:13" s="40" customFormat="1" ht="77.25" customHeight="1">
      <c r="A206" s="12"/>
      <c r="B206" s="12"/>
      <c r="C206" s="25" t="s">
        <v>1</v>
      </c>
      <c r="D206" s="26" t="s">
        <v>339</v>
      </c>
      <c r="E206" s="78" t="s">
        <v>364</v>
      </c>
      <c r="F206" s="36"/>
      <c r="G206" s="28"/>
      <c r="H206" s="85">
        <f>H207+H208</f>
        <v>1350000</v>
      </c>
      <c r="I206" s="85">
        <f>I207+I208</f>
        <v>1519685.55</v>
      </c>
      <c r="J206" s="85">
        <f t="shared" ref="J206:M206" si="106">J207+J208</f>
        <v>1600000</v>
      </c>
      <c r="K206" s="85">
        <f t="shared" si="106"/>
        <v>1400000</v>
      </c>
      <c r="L206" s="85">
        <f t="shared" si="106"/>
        <v>1400000</v>
      </c>
      <c r="M206" s="85">
        <f t="shared" si="106"/>
        <v>1400000</v>
      </c>
    </row>
    <row r="207" spans="1:13" s="40" customFormat="1" ht="84.75" customHeight="1">
      <c r="A207" s="12"/>
      <c r="B207" s="102" t="s">
        <v>364</v>
      </c>
      <c r="C207" s="25" t="s">
        <v>146</v>
      </c>
      <c r="D207" s="26" t="s">
        <v>339</v>
      </c>
      <c r="E207" s="30" t="s">
        <v>77</v>
      </c>
      <c r="F207" s="36" t="s">
        <v>279</v>
      </c>
      <c r="G207" s="28"/>
      <c r="H207" s="85">
        <v>1300000</v>
      </c>
      <c r="I207" s="85">
        <v>1504185.55</v>
      </c>
      <c r="J207" s="85">
        <v>1500000</v>
      </c>
      <c r="K207" s="87">
        <v>1300000</v>
      </c>
      <c r="L207" s="87">
        <v>1300000</v>
      </c>
      <c r="M207" s="87">
        <v>1300000</v>
      </c>
    </row>
    <row r="208" spans="1:13" s="40" customFormat="1" ht="77.25" customHeight="1">
      <c r="A208" s="12"/>
      <c r="B208" s="102" t="s">
        <v>364</v>
      </c>
      <c r="C208" s="25" t="s">
        <v>141</v>
      </c>
      <c r="D208" s="26" t="s">
        <v>339</v>
      </c>
      <c r="E208" s="30" t="s">
        <v>77</v>
      </c>
      <c r="F208" s="36" t="s">
        <v>142</v>
      </c>
      <c r="G208" s="28"/>
      <c r="H208" s="85">
        <v>50000</v>
      </c>
      <c r="I208" s="85">
        <v>15500</v>
      </c>
      <c r="J208" s="85">
        <v>100000</v>
      </c>
      <c r="K208" s="87">
        <v>100000</v>
      </c>
      <c r="L208" s="87">
        <v>100000</v>
      </c>
      <c r="M208" s="87">
        <v>100000</v>
      </c>
    </row>
    <row r="209" spans="1:13" s="40" customFormat="1" ht="24.75" customHeight="1">
      <c r="A209" s="12"/>
      <c r="B209" s="83" t="s">
        <v>398</v>
      </c>
      <c r="C209" s="55" t="s">
        <v>1</v>
      </c>
      <c r="D209" s="69" t="s">
        <v>340</v>
      </c>
      <c r="F209" s="36"/>
      <c r="G209" s="28"/>
      <c r="H209" s="85">
        <f>H210</f>
        <v>750083.29</v>
      </c>
      <c r="I209" s="85">
        <f t="shared" ref="I209:M209" si="107">I210</f>
        <v>413968.87</v>
      </c>
      <c r="J209" s="85">
        <f t="shared" si="107"/>
        <v>473471.11</v>
      </c>
      <c r="K209" s="85">
        <f t="shared" si="107"/>
        <v>300000</v>
      </c>
      <c r="L209" s="85">
        <f t="shared" si="107"/>
        <v>250000</v>
      </c>
      <c r="M209" s="85">
        <f t="shared" si="107"/>
        <v>250000</v>
      </c>
    </row>
    <row r="210" spans="1:13" s="40" customFormat="1" ht="134.25" customHeight="1">
      <c r="A210" s="12"/>
      <c r="B210" s="104"/>
      <c r="C210" s="25" t="s">
        <v>1</v>
      </c>
      <c r="D210" s="26" t="s">
        <v>341</v>
      </c>
      <c r="E210" s="78" t="s">
        <v>397</v>
      </c>
      <c r="F210" s="36"/>
      <c r="G210" s="28"/>
      <c r="H210" s="85">
        <f t="shared" ref="H210:M210" si="108">H211+H220</f>
        <v>750083.29</v>
      </c>
      <c r="I210" s="85">
        <f>I211+I220</f>
        <v>413968.87</v>
      </c>
      <c r="J210" s="85">
        <f t="shared" si="108"/>
        <v>473471.11</v>
      </c>
      <c r="K210" s="85">
        <f t="shared" si="108"/>
        <v>300000</v>
      </c>
      <c r="L210" s="85">
        <f t="shared" si="108"/>
        <v>250000</v>
      </c>
      <c r="M210" s="85">
        <f t="shared" si="108"/>
        <v>250000</v>
      </c>
    </row>
    <row r="211" spans="1:13" s="40" customFormat="1" ht="124.5" customHeight="1">
      <c r="A211" s="12"/>
      <c r="B211" s="104"/>
      <c r="C211" s="25" t="s">
        <v>1</v>
      </c>
      <c r="D211" s="26" t="s">
        <v>342</v>
      </c>
      <c r="E211" s="78" t="s">
        <v>396</v>
      </c>
      <c r="F211" s="36"/>
      <c r="G211" s="28"/>
      <c r="H211" s="85">
        <f>H212+H213+H214+H215+H216+H217+H218</f>
        <v>733383.29</v>
      </c>
      <c r="I211" s="85">
        <f>I212+I213+I214+I215+I216+I217+I218+I219</f>
        <v>387330.58</v>
      </c>
      <c r="J211" s="85">
        <f>J212+J213+J214+J215+J216+J217+J218+J219</f>
        <v>423471.11</v>
      </c>
      <c r="K211" s="85">
        <f t="shared" ref="K211:M211" si="109">K212+K213+K214+K215+K216+K217+K218</f>
        <v>250000</v>
      </c>
      <c r="L211" s="85">
        <f t="shared" si="109"/>
        <v>200000</v>
      </c>
      <c r="M211" s="85">
        <f t="shared" si="109"/>
        <v>200000</v>
      </c>
    </row>
    <row r="212" spans="1:13" s="40" customFormat="1" ht="91.5" customHeight="1">
      <c r="A212" s="12"/>
      <c r="B212" s="102" t="s">
        <v>365</v>
      </c>
      <c r="C212" s="105" t="s">
        <v>183</v>
      </c>
      <c r="D212" s="26" t="s">
        <v>343</v>
      </c>
      <c r="E212" s="30" t="s">
        <v>77</v>
      </c>
      <c r="F212" s="106" t="s">
        <v>182</v>
      </c>
      <c r="G212" s="28"/>
      <c r="H212" s="85">
        <v>4200</v>
      </c>
      <c r="I212" s="85">
        <v>4200</v>
      </c>
      <c r="J212" s="85">
        <v>4200</v>
      </c>
      <c r="K212" s="87">
        <v>0</v>
      </c>
      <c r="L212" s="87">
        <v>0</v>
      </c>
      <c r="M212" s="87">
        <v>0</v>
      </c>
    </row>
    <row r="213" spans="1:13" s="40" customFormat="1" ht="60" customHeight="1">
      <c r="A213" s="12"/>
      <c r="B213" s="104" t="s">
        <v>365</v>
      </c>
      <c r="C213" s="105" t="s">
        <v>441</v>
      </c>
      <c r="D213" s="26" t="s">
        <v>343</v>
      </c>
      <c r="E213" s="30" t="s">
        <v>77</v>
      </c>
      <c r="F213" s="106" t="s">
        <v>489</v>
      </c>
      <c r="G213" s="28"/>
      <c r="H213" s="85">
        <v>2000</v>
      </c>
      <c r="I213" s="85">
        <v>2000</v>
      </c>
      <c r="J213" s="85">
        <v>2000</v>
      </c>
      <c r="K213" s="87">
        <v>0</v>
      </c>
      <c r="L213" s="87">
        <v>0</v>
      </c>
      <c r="M213" s="87">
        <v>0</v>
      </c>
    </row>
    <row r="214" spans="1:13" s="40" customFormat="1" ht="53.25" customHeight="1">
      <c r="A214" s="12"/>
      <c r="B214" s="104" t="s">
        <v>365</v>
      </c>
      <c r="C214" s="105" t="s">
        <v>442</v>
      </c>
      <c r="D214" s="26" t="s">
        <v>343</v>
      </c>
      <c r="E214" s="30" t="s">
        <v>77</v>
      </c>
      <c r="F214" s="106" t="s">
        <v>490</v>
      </c>
      <c r="G214" s="28"/>
      <c r="H214" s="85">
        <v>2002.29</v>
      </c>
      <c r="I214" s="85">
        <v>2000</v>
      </c>
      <c r="J214" s="85">
        <v>2000</v>
      </c>
      <c r="K214" s="87">
        <v>0</v>
      </c>
      <c r="L214" s="87">
        <v>0</v>
      </c>
      <c r="M214" s="87">
        <v>0</v>
      </c>
    </row>
    <row r="215" spans="1:13" s="40" customFormat="1" ht="54" customHeight="1">
      <c r="A215" s="12"/>
      <c r="B215" s="102" t="s">
        <v>365</v>
      </c>
      <c r="C215" s="105" t="s">
        <v>5</v>
      </c>
      <c r="D215" s="26" t="s">
        <v>343</v>
      </c>
      <c r="E215" s="30" t="s">
        <v>77</v>
      </c>
      <c r="F215" s="28" t="s">
        <v>6</v>
      </c>
      <c r="G215" s="28"/>
      <c r="H215" s="85">
        <v>10000</v>
      </c>
      <c r="I215" s="85">
        <v>11354.45</v>
      </c>
      <c r="J215" s="85">
        <v>11355</v>
      </c>
      <c r="K215" s="87">
        <v>0</v>
      </c>
      <c r="L215" s="87">
        <v>0</v>
      </c>
      <c r="M215" s="87">
        <v>0</v>
      </c>
    </row>
    <row r="216" spans="1:13" s="40" customFormat="1" ht="77.25" customHeight="1">
      <c r="A216" s="12"/>
      <c r="B216" s="102" t="s">
        <v>365</v>
      </c>
      <c r="C216" s="105" t="s">
        <v>38</v>
      </c>
      <c r="D216" s="26" t="s">
        <v>343</v>
      </c>
      <c r="E216" s="30" t="s">
        <v>77</v>
      </c>
      <c r="F216" s="36" t="s">
        <v>96</v>
      </c>
      <c r="G216" s="28"/>
      <c r="H216" s="85">
        <v>528916</v>
      </c>
      <c r="I216" s="85">
        <v>193907.31</v>
      </c>
      <c r="J216" s="85">
        <v>229916.11</v>
      </c>
      <c r="K216" s="87">
        <v>200000</v>
      </c>
      <c r="L216" s="87">
        <v>150000</v>
      </c>
      <c r="M216" s="87">
        <v>150000</v>
      </c>
    </row>
    <row r="217" spans="1:13" s="40" customFormat="1" ht="48" customHeight="1">
      <c r="A217" s="12"/>
      <c r="B217" s="102" t="s">
        <v>365</v>
      </c>
      <c r="C217" s="105" t="s">
        <v>141</v>
      </c>
      <c r="D217" s="26" t="s">
        <v>343</v>
      </c>
      <c r="E217" s="30" t="s">
        <v>77</v>
      </c>
      <c r="F217" s="36" t="s">
        <v>142</v>
      </c>
      <c r="G217" s="28"/>
      <c r="H217" s="85">
        <v>175740</v>
      </c>
      <c r="I217" s="85">
        <v>153868.82</v>
      </c>
      <c r="J217" s="85">
        <v>154000</v>
      </c>
      <c r="K217" s="87">
        <v>50000</v>
      </c>
      <c r="L217" s="87">
        <v>50000</v>
      </c>
      <c r="M217" s="87">
        <v>50000</v>
      </c>
    </row>
    <row r="218" spans="1:13" s="40" customFormat="1" ht="106.5" customHeight="1">
      <c r="A218" s="12"/>
      <c r="B218" s="102" t="s">
        <v>365</v>
      </c>
      <c r="C218" s="105" t="s">
        <v>181</v>
      </c>
      <c r="D218" s="26" t="s">
        <v>343</v>
      </c>
      <c r="E218" s="30" t="s">
        <v>77</v>
      </c>
      <c r="F218" s="41" t="s">
        <v>180</v>
      </c>
      <c r="G218" s="28"/>
      <c r="H218" s="85">
        <v>10525</v>
      </c>
      <c r="I218" s="85">
        <v>0</v>
      </c>
      <c r="J218" s="85">
        <v>0</v>
      </c>
      <c r="K218" s="87">
        <v>0</v>
      </c>
      <c r="L218" s="87">
        <v>0</v>
      </c>
      <c r="M218" s="87">
        <v>0</v>
      </c>
    </row>
    <row r="219" spans="1:13" s="40" customFormat="1" ht="106.5" customHeight="1">
      <c r="A219" s="12"/>
      <c r="B219" s="104" t="s">
        <v>365</v>
      </c>
      <c r="C219" s="105" t="s">
        <v>481</v>
      </c>
      <c r="D219" s="26" t="s">
        <v>343</v>
      </c>
      <c r="E219" s="30" t="s">
        <v>77</v>
      </c>
      <c r="F219" s="41" t="s">
        <v>491</v>
      </c>
      <c r="G219" s="28"/>
      <c r="H219" s="85">
        <v>0</v>
      </c>
      <c r="I219" s="85">
        <v>20000</v>
      </c>
      <c r="J219" s="85">
        <v>20000</v>
      </c>
      <c r="K219" s="87">
        <v>0</v>
      </c>
      <c r="L219" s="87">
        <v>0</v>
      </c>
      <c r="M219" s="87">
        <v>0</v>
      </c>
    </row>
    <row r="220" spans="1:13" s="40" customFormat="1" ht="77.25" customHeight="1">
      <c r="A220" s="12"/>
      <c r="B220" s="102"/>
      <c r="C220" s="105" t="s">
        <v>1</v>
      </c>
      <c r="D220" s="26" t="s">
        <v>344</v>
      </c>
      <c r="E220" s="60" t="s">
        <v>395</v>
      </c>
      <c r="F220" s="36"/>
      <c r="G220" s="28"/>
      <c r="H220" s="85">
        <f>H221</f>
        <v>16700</v>
      </c>
      <c r="I220" s="85">
        <f t="shared" ref="I220:M220" si="110">I221</f>
        <v>26638.29</v>
      </c>
      <c r="J220" s="85">
        <f t="shared" si="110"/>
        <v>50000</v>
      </c>
      <c r="K220" s="85">
        <f t="shared" si="110"/>
        <v>50000</v>
      </c>
      <c r="L220" s="85">
        <f t="shared" si="110"/>
        <v>50000</v>
      </c>
      <c r="M220" s="85">
        <f t="shared" si="110"/>
        <v>50000</v>
      </c>
    </row>
    <row r="221" spans="1:13" s="40" customFormat="1" ht="60.75" customHeight="1">
      <c r="A221" s="12"/>
      <c r="B221" s="104" t="s">
        <v>370</v>
      </c>
      <c r="C221" s="105" t="s">
        <v>5</v>
      </c>
      <c r="D221" s="26" t="s">
        <v>344</v>
      </c>
      <c r="E221" s="30" t="s">
        <v>77</v>
      </c>
      <c r="F221" s="28" t="s">
        <v>6</v>
      </c>
      <c r="G221" s="28"/>
      <c r="H221" s="85">
        <v>16700</v>
      </c>
      <c r="I221" s="85">
        <v>26638.29</v>
      </c>
      <c r="J221" s="85">
        <v>50000</v>
      </c>
      <c r="K221" s="87">
        <v>50000</v>
      </c>
      <c r="L221" s="87">
        <v>50000</v>
      </c>
      <c r="M221" s="87">
        <v>50000</v>
      </c>
    </row>
    <row r="222" spans="1:13" ht="19.5" customHeight="1">
      <c r="A222" s="12"/>
      <c r="B222" s="4" t="s">
        <v>97</v>
      </c>
      <c r="C222" s="25"/>
      <c r="D222" s="26"/>
      <c r="E222" s="30"/>
      <c r="F222" s="36"/>
      <c r="G222" s="28"/>
      <c r="H222" s="96">
        <f>H223+H229</f>
        <v>1436960</v>
      </c>
      <c r="I222" s="96">
        <f t="shared" ref="I222:M222" si="111">I223</f>
        <v>1692852.1800000002</v>
      </c>
      <c r="J222" s="96">
        <f t="shared" si="111"/>
        <v>1769950</v>
      </c>
      <c r="K222" s="96">
        <f t="shared" si="111"/>
        <v>1450000</v>
      </c>
      <c r="L222" s="96">
        <f t="shared" si="111"/>
        <v>1450000</v>
      </c>
      <c r="M222" s="96">
        <f t="shared" si="111"/>
        <v>1450000</v>
      </c>
    </row>
    <row r="223" spans="1:13" ht="15.75">
      <c r="A223" s="12"/>
      <c r="B223" s="42" t="s">
        <v>98</v>
      </c>
      <c r="C223" s="25"/>
      <c r="D223" s="26"/>
      <c r="E223" s="38"/>
      <c r="F223" s="42"/>
      <c r="G223" s="28"/>
      <c r="H223" s="96">
        <f>H226</f>
        <v>1417010</v>
      </c>
      <c r="I223" s="96">
        <f>I226+I224+I229</f>
        <v>1692852.1800000002</v>
      </c>
      <c r="J223" s="96">
        <f>J226+J224+J229</f>
        <v>1769950</v>
      </c>
      <c r="K223" s="97">
        <f t="shared" ref="K223:M223" si="112">K226</f>
        <v>1450000</v>
      </c>
      <c r="L223" s="97">
        <f t="shared" si="112"/>
        <v>1450000</v>
      </c>
      <c r="M223" s="97">
        <f t="shared" si="112"/>
        <v>1450000</v>
      </c>
    </row>
    <row r="224" spans="1:13" s="40" customFormat="1" ht="25.5">
      <c r="A224" s="12"/>
      <c r="C224" s="25" t="s">
        <v>1</v>
      </c>
      <c r="D224" s="26" t="s">
        <v>494</v>
      </c>
      <c r="E224" s="42" t="s">
        <v>493</v>
      </c>
      <c r="F224" s="42"/>
      <c r="G224" s="28"/>
      <c r="H224" s="96"/>
      <c r="I224" s="88">
        <f>I225</f>
        <v>61580.87</v>
      </c>
      <c r="J224" s="96"/>
      <c r="K224" s="97"/>
      <c r="L224" s="97"/>
      <c r="M224" s="97"/>
    </row>
    <row r="225" spans="1:13" s="40" customFormat="1" ht="89.25">
      <c r="A225" s="12"/>
      <c r="B225" s="42" t="s">
        <v>492</v>
      </c>
      <c r="C225" s="25" t="s">
        <v>146</v>
      </c>
      <c r="D225" s="26" t="s">
        <v>482</v>
      </c>
      <c r="E225" s="30" t="s">
        <v>77</v>
      </c>
      <c r="F225" s="28" t="s">
        <v>279</v>
      </c>
      <c r="G225" s="28"/>
      <c r="H225" s="96">
        <v>0</v>
      </c>
      <c r="I225" s="88">
        <v>61580.87</v>
      </c>
      <c r="J225" s="96"/>
      <c r="K225" s="97"/>
      <c r="L225" s="97"/>
      <c r="M225" s="97"/>
    </row>
    <row r="226" spans="1:13" ht="39" customHeight="1">
      <c r="A226" s="12"/>
      <c r="B226" s="42"/>
      <c r="C226" s="25" t="s">
        <v>1</v>
      </c>
      <c r="D226" s="26" t="s">
        <v>185</v>
      </c>
      <c r="E226" s="18" t="s">
        <v>184</v>
      </c>
      <c r="F226" s="42"/>
      <c r="G226" s="28"/>
      <c r="H226" s="88">
        <f>H227+H228</f>
        <v>1417010</v>
      </c>
      <c r="I226" s="88">
        <f t="shared" ref="I226:M226" si="113">I227+I228</f>
        <v>1611321.31</v>
      </c>
      <c r="J226" s="88">
        <f t="shared" si="113"/>
        <v>1750000</v>
      </c>
      <c r="K226" s="88">
        <f t="shared" si="113"/>
        <v>1450000</v>
      </c>
      <c r="L226" s="88">
        <f t="shared" si="113"/>
        <v>1450000</v>
      </c>
      <c r="M226" s="88">
        <f t="shared" si="113"/>
        <v>1450000</v>
      </c>
    </row>
    <row r="227" spans="1:13" ht="89.25">
      <c r="A227" s="12"/>
      <c r="B227" s="18" t="s">
        <v>184</v>
      </c>
      <c r="C227" s="25" t="s">
        <v>146</v>
      </c>
      <c r="D227" s="26" t="s">
        <v>185</v>
      </c>
      <c r="E227" s="30" t="s">
        <v>77</v>
      </c>
      <c r="F227" s="28" t="s">
        <v>279</v>
      </c>
      <c r="G227" s="28"/>
      <c r="H227" s="88">
        <v>1355000</v>
      </c>
      <c r="I227" s="85">
        <v>1375926.31</v>
      </c>
      <c r="J227" s="98">
        <v>1500000</v>
      </c>
      <c r="K227" s="87">
        <v>1350000</v>
      </c>
      <c r="L227" s="87">
        <v>1350000</v>
      </c>
      <c r="M227" s="87">
        <v>1350000</v>
      </c>
    </row>
    <row r="228" spans="1:13" ht="25.5">
      <c r="A228" s="12"/>
      <c r="B228" s="18" t="s">
        <v>184</v>
      </c>
      <c r="C228" s="25" t="s">
        <v>141</v>
      </c>
      <c r="D228" s="26" t="s">
        <v>185</v>
      </c>
      <c r="E228" s="30" t="s">
        <v>77</v>
      </c>
      <c r="F228" s="36" t="s">
        <v>142</v>
      </c>
      <c r="G228" s="28"/>
      <c r="H228" s="88">
        <v>62010</v>
      </c>
      <c r="I228" s="85">
        <v>235395</v>
      </c>
      <c r="J228" s="98">
        <v>250000</v>
      </c>
      <c r="K228" s="87">
        <v>100000</v>
      </c>
      <c r="L228" s="87">
        <v>100000</v>
      </c>
      <c r="M228" s="87">
        <v>100000</v>
      </c>
    </row>
    <row r="229" spans="1:13" s="40" customFormat="1" ht="15.75">
      <c r="A229" s="12"/>
      <c r="B229" s="18" t="s">
        <v>445</v>
      </c>
      <c r="C229" s="25" t="s">
        <v>1</v>
      </c>
      <c r="D229" s="26" t="s">
        <v>443</v>
      </c>
      <c r="E229" s="30"/>
      <c r="F229" s="36"/>
      <c r="G229" s="28"/>
      <c r="H229" s="88">
        <f>H230</f>
        <v>19950</v>
      </c>
      <c r="I229" s="88">
        <f t="shared" ref="I229:M229" si="114">I230</f>
        <v>19950</v>
      </c>
      <c r="J229" s="88">
        <f t="shared" si="114"/>
        <v>19950</v>
      </c>
      <c r="K229" s="88">
        <f t="shared" si="114"/>
        <v>0</v>
      </c>
      <c r="L229" s="88">
        <f t="shared" si="114"/>
        <v>0</v>
      </c>
      <c r="M229" s="88">
        <f t="shared" si="114"/>
        <v>0</v>
      </c>
    </row>
    <row r="230" spans="1:13" s="40" customFormat="1" ht="25.5">
      <c r="A230" s="12"/>
      <c r="B230" s="18" t="s">
        <v>446</v>
      </c>
      <c r="C230" s="25" t="s">
        <v>141</v>
      </c>
      <c r="D230" s="26" t="s">
        <v>444</v>
      </c>
      <c r="E230" s="30" t="s">
        <v>77</v>
      </c>
      <c r="F230" s="36" t="s">
        <v>142</v>
      </c>
      <c r="G230" s="28"/>
      <c r="H230" s="88">
        <v>19950</v>
      </c>
      <c r="I230" s="85">
        <v>19950</v>
      </c>
      <c r="J230" s="98">
        <v>19950</v>
      </c>
      <c r="K230" s="87">
        <v>0</v>
      </c>
      <c r="L230" s="87">
        <v>0</v>
      </c>
      <c r="M230" s="87">
        <v>0</v>
      </c>
    </row>
    <row r="231" spans="1:13" ht="20.25" customHeight="1">
      <c r="A231" s="12"/>
      <c r="B231" s="4" t="s">
        <v>69</v>
      </c>
      <c r="C231" s="25"/>
      <c r="D231" s="26"/>
      <c r="E231" s="31"/>
      <c r="F231" s="5"/>
      <c r="G231" s="5"/>
      <c r="H231" s="84">
        <f t="shared" ref="H231:M231" si="115">H232+H292+H289</f>
        <v>1800345386.26</v>
      </c>
      <c r="I231" s="84">
        <f t="shared" si="115"/>
        <v>1119382658.8400002</v>
      </c>
      <c r="J231" s="84">
        <f t="shared" si="115"/>
        <v>1800345386.26</v>
      </c>
      <c r="K231" s="84">
        <f t="shared" si="115"/>
        <v>1260042800</v>
      </c>
      <c r="L231" s="84">
        <f t="shared" si="115"/>
        <v>1310530900</v>
      </c>
      <c r="M231" s="84">
        <f t="shared" si="115"/>
        <v>1085412300</v>
      </c>
    </row>
    <row r="232" spans="1:13" ht="45.75" customHeight="1">
      <c r="A232" s="12"/>
      <c r="B232" s="4" t="s">
        <v>70</v>
      </c>
      <c r="C232" s="25"/>
      <c r="D232" s="26"/>
      <c r="E232" s="31"/>
      <c r="F232" s="5"/>
      <c r="G232" s="5"/>
      <c r="H232" s="84">
        <f t="shared" ref="H232:M232" si="116">H233+H238+H265+H284</f>
        <v>1798378675.8599999</v>
      </c>
      <c r="I232" s="84">
        <f t="shared" si="116"/>
        <v>1117415948.4400001</v>
      </c>
      <c r="J232" s="84">
        <f t="shared" si="116"/>
        <v>1798378675.8599999</v>
      </c>
      <c r="K232" s="84">
        <f t="shared" si="116"/>
        <v>1260042800</v>
      </c>
      <c r="L232" s="84">
        <f t="shared" si="116"/>
        <v>1310530900</v>
      </c>
      <c r="M232" s="84">
        <f t="shared" si="116"/>
        <v>1085412300</v>
      </c>
    </row>
    <row r="233" spans="1:13" ht="15" customHeight="1">
      <c r="A233" s="12"/>
      <c r="B233" s="4" t="s">
        <v>71</v>
      </c>
      <c r="C233" s="25"/>
      <c r="D233" s="26"/>
      <c r="E233" s="27"/>
      <c r="F233" s="28"/>
      <c r="G233" s="28"/>
      <c r="H233" s="84">
        <f t="shared" ref="H233:M233" si="117">H234+H236</f>
        <v>35936100</v>
      </c>
      <c r="I233" s="84">
        <f t="shared" si="117"/>
        <v>33658200</v>
      </c>
      <c r="J233" s="84">
        <f t="shared" si="117"/>
        <v>35936100</v>
      </c>
      <c r="K233" s="90">
        <f t="shared" si="117"/>
        <v>19462100</v>
      </c>
      <c r="L233" s="90">
        <f t="shared" si="117"/>
        <v>9218400</v>
      </c>
      <c r="M233" s="90">
        <f t="shared" si="117"/>
        <v>6643400</v>
      </c>
    </row>
    <row r="234" spans="1:13" ht="40.5" customHeight="1">
      <c r="A234" s="12"/>
      <c r="B234" s="12"/>
      <c r="C234" s="25" t="s">
        <v>1</v>
      </c>
      <c r="D234" s="26" t="s">
        <v>265</v>
      </c>
      <c r="E234" s="27" t="s">
        <v>72</v>
      </c>
      <c r="F234" s="28"/>
      <c r="G234" s="28"/>
      <c r="H234" s="85">
        <f>H235</f>
        <v>18146900</v>
      </c>
      <c r="I234" s="85">
        <f t="shared" ref="I234:M234" si="118">I235</f>
        <v>15869000</v>
      </c>
      <c r="J234" s="99">
        <f t="shared" si="118"/>
        <v>18146900</v>
      </c>
      <c r="K234" s="91">
        <f t="shared" si="118"/>
        <v>19462100</v>
      </c>
      <c r="L234" s="91">
        <f t="shared" si="118"/>
        <v>9218400</v>
      </c>
      <c r="M234" s="91">
        <f t="shared" si="118"/>
        <v>6643400</v>
      </c>
    </row>
    <row r="235" spans="1:13" ht="51">
      <c r="A235" s="12"/>
      <c r="B235" s="18" t="s">
        <v>187</v>
      </c>
      <c r="C235" s="25" t="s">
        <v>95</v>
      </c>
      <c r="D235" s="26" t="s">
        <v>264</v>
      </c>
      <c r="E235" s="30" t="s">
        <v>77</v>
      </c>
      <c r="F235" s="28" t="s">
        <v>111</v>
      </c>
      <c r="G235" s="28"/>
      <c r="H235" s="85">
        <v>18146900</v>
      </c>
      <c r="I235" s="85">
        <v>15869000</v>
      </c>
      <c r="J235" s="99">
        <v>18146900</v>
      </c>
      <c r="K235" s="87">
        <v>19462100</v>
      </c>
      <c r="L235" s="87">
        <v>9218400</v>
      </c>
      <c r="M235" s="87">
        <v>6643400</v>
      </c>
    </row>
    <row r="236" spans="1:13" ht="63.75">
      <c r="A236" s="12"/>
      <c r="B236" s="44"/>
      <c r="C236" s="25" t="s">
        <v>1</v>
      </c>
      <c r="D236" s="26" t="s">
        <v>263</v>
      </c>
      <c r="E236" s="18" t="s">
        <v>99</v>
      </c>
      <c r="F236" s="36"/>
      <c r="G236" s="28"/>
      <c r="H236" s="88">
        <f>H237</f>
        <v>17789200</v>
      </c>
      <c r="I236" s="88">
        <f t="shared" ref="I236:M236" si="119">I237</f>
        <v>17789200</v>
      </c>
      <c r="J236" s="98">
        <f t="shared" si="119"/>
        <v>17789200</v>
      </c>
      <c r="K236" s="87">
        <f t="shared" si="119"/>
        <v>0</v>
      </c>
      <c r="L236" s="87">
        <f t="shared" si="119"/>
        <v>0</v>
      </c>
      <c r="M236" s="87">
        <f t="shared" si="119"/>
        <v>0</v>
      </c>
    </row>
    <row r="237" spans="1:13" ht="51">
      <c r="A237" s="12"/>
      <c r="B237" s="18" t="s">
        <v>186</v>
      </c>
      <c r="C237" s="25" t="s">
        <v>95</v>
      </c>
      <c r="D237" s="26" t="s">
        <v>262</v>
      </c>
      <c r="E237" s="30" t="s">
        <v>77</v>
      </c>
      <c r="F237" s="28" t="s">
        <v>111</v>
      </c>
      <c r="G237" s="28"/>
      <c r="H237" s="85">
        <v>17789200</v>
      </c>
      <c r="I237" s="88">
        <v>17789200</v>
      </c>
      <c r="J237" s="98">
        <v>17789200</v>
      </c>
      <c r="K237" s="87">
        <v>0</v>
      </c>
      <c r="L237" s="87">
        <v>0</v>
      </c>
      <c r="M237" s="87">
        <v>0</v>
      </c>
    </row>
    <row r="238" spans="1:13" ht="25.5">
      <c r="A238" s="12"/>
      <c r="B238" s="66" t="s">
        <v>100</v>
      </c>
      <c r="C238" s="25"/>
      <c r="D238" s="26"/>
      <c r="E238" s="30"/>
      <c r="F238" s="36"/>
      <c r="G238" s="28"/>
      <c r="H238" s="84">
        <f>H239+H254+H256+H260+H242+H244+H250+H257+H246+H248</f>
        <v>697359301.82999992</v>
      </c>
      <c r="I238" s="84">
        <f t="shared" ref="I238:K238" si="120">I239+I254+I256+I260+I242+I244+I250+I257+I246+I248</f>
        <v>405970085.74000001</v>
      </c>
      <c r="J238" s="84">
        <f t="shared" si="120"/>
        <v>697359301.82999992</v>
      </c>
      <c r="K238" s="84">
        <f t="shared" si="120"/>
        <v>461354500</v>
      </c>
      <c r="L238" s="84">
        <f>L239+L254+L256+L260+L242+L244+L250+L257+L246+L248+L252</f>
        <v>491898600</v>
      </c>
      <c r="M238" s="84">
        <f>M239+M254+M256+M260+M242+M244+M250+M257+M246+M248+M252</f>
        <v>309516800</v>
      </c>
    </row>
    <row r="239" spans="1:13" ht="38.25" hidden="1">
      <c r="A239" s="12"/>
      <c r="B239" s="53"/>
      <c r="C239" s="25" t="s">
        <v>1</v>
      </c>
      <c r="D239" s="26" t="s">
        <v>106</v>
      </c>
      <c r="E239" s="26" t="s">
        <v>101</v>
      </c>
      <c r="F239" s="36"/>
      <c r="G239" s="28"/>
      <c r="H239" s="85">
        <f>H240+H241</f>
        <v>0</v>
      </c>
      <c r="I239" s="85">
        <f t="shared" ref="I239:M239" si="121">I240+I241</f>
        <v>0</v>
      </c>
      <c r="J239" s="92">
        <f t="shared" si="121"/>
        <v>0</v>
      </c>
      <c r="K239" s="91">
        <f t="shared" si="121"/>
        <v>0</v>
      </c>
      <c r="L239" s="91">
        <f t="shared" si="121"/>
        <v>0</v>
      </c>
      <c r="M239" s="91">
        <f t="shared" si="121"/>
        <v>0</v>
      </c>
    </row>
    <row r="240" spans="1:13" ht="25.5" hidden="1">
      <c r="A240" s="12"/>
      <c r="B240" s="18" t="s">
        <v>188</v>
      </c>
      <c r="C240" s="25" t="s">
        <v>141</v>
      </c>
      <c r="D240" s="26" t="s">
        <v>189</v>
      </c>
      <c r="E240" s="30" t="s">
        <v>77</v>
      </c>
      <c r="F240" s="28" t="s">
        <v>142</v>
      </c>
      <c r="G240" s="28"/>
      <c r="H240" s="88">
        <v>0</v>
      </c>
      <c r="I240" s="85">
        <v>0</v>
      </c>
      <c r="J240" s="98">
        <v>0</v>
      </c>
      <c r="K240" s="87">
        <v>0</v>
      </c>
      <c r="L240" s="87">
        <v>0</v>
      </c>
      <c r="M240" s="87">
        <v>0</v>
      </c>
    </row>
    <row r="241" spans="1:13" ht="76.5" hidden="1">
      <c r="A241" s="12"/>
      <c r="B241" s="18" t="s">
        <v>188</v>
      </c>
      <c r="C241" s="25" t="s">
        <v>146</v>
      </c>
      <c r="D241" s="26" t="s">
        <v>189</v>
      </c>
      <c r="E241" s="30" t="s">
        <v>77</v>
      </c>
      <c r="F241" s="28" t="s">
        <v>145</v>
      </c>
      <c r="G241" s="28"/>
      <c r="H241" s="88">
        <v>0</v>
      </c>
      <c r="I241" s="85">
        <v>0</v>
      </c>
      <c r="J241" s="98">
        <v>0</v>
      </c>
      <c r="K241" s="87">
        <v>0</v>
      </c>
      <c r="L241" s="87">
        <v>0</v>
      </c>
      <c r="M241" s="87">
        <v>0</v>
      </c>
    </row>
    <row r="242" spans="1:13" ht="76.5">
      <c r="A242" s="12"/>
      <c r="B242" s="18"/>
      <c r="C242" s="25" t="s">
        <v>1</v>
      </c>
      <c r="D242" s="26" t="s">
        <v>261</v>
      </c>
      <c r="E242" s="18" t="s">
        <v>228</v>
      </c>
      <c r="F242" s="28"/>
      <c r="G242" s="28"/>
      <c r="H242" s="91">
        <f t="shared" ref="H242:M242" si="122">H243</f>
        <v>65152017.770000003</v>
      </c>
      <c r="I242" s="91">
        <f t="shared" si="122"/>
        <v>35943866.670000002</v>
      </c>
      <c r="J242" s="85">
        <f t="shared" si="122"/>
        <v>65152017.770000003</v>
      </c>
      <c r="K242" s="91">
        <f>K243</f>
        <v>113352700</v>
      </c>
      <c r="L242" s="91">
        <f t="shared" si="122"/>
        <v>155109000</v>
      </c>
      <c r="M242" s="91">
        <f t="shared" si="122"/>
        <v>0</v>
      </c>
    </row>
    <row r="243" spans="1:13" ht="89.25">
      <c r="A243" s="12"/>
      <c r="B243" s="18" t="s">
        <v>229</v>
      </c>
      <c r="C243" s="25" t="s">
        <v>146</v>
      </c>
      <c r="D243" s="26" t="s">
        <v>260</v>
      </c>
      <c r="E243" s="30" t="s">
        <v>77</v>
      </c>
      <c r="F243" s="28" t="s">
        <v>268</v>
      </c>
      <c r="G243" s="28"/>
      <c r="H243" s="85">
        <v>65152017.770000003</v>
      </c>
      <c r="I243" s="85">
        <v>35943866.670000002</v>
      </c>
      <c r="J243" s="85">
        <v>65152017.770000003</v>
      </c>
      <c r="K243" s="87">
        <v>113352700</v>
      </c>
      <c r="L243" s="87">
        <v>155109000</v>
      </c>
      <c r="M243" s="87">
        <v>0</v>
      </c>
    </row>
    <row r="244" spans="1:13" ht="100.5" customHeight="1">
      <c r="A244" s="12"/>
      <c r="B244" s="18"/>
      <c r="C244" s="25" t="s">
        <v>1</v>
      </c>
      <c r="D244" s="26" t="s">
        <v>259</v>
      </c>
      <c r="E244" s="18" t="s">
        <v>227</v>
      </c>
      <c r="F244" s="28"/>
      <c r="G244" s="28"/>
      <c r="H244" s="85">
        <f>H245</f>
        <v>894366.36</v>
      </c>
      <c r="I244" s="85">
        <f t="shared" ref="I244:M244" si="123">I245</f>
        <v>853569.51</v>
      </c>
      <c r="J244" s="85">
        <f t="shared" si="123"/>
        <v>894366.36</v>
      </c>
      <c r="K244" s="91">
        <f t="shared" si="123"/>
        <v>695900</v>
      </c>
      <c r="L244" s="91">
        <f t="shared" si="123"/>
        <v>695900</v>
      </c>
      <c r="M244" s="91">
        <f t="shared" si="123"/>
        <v>0</v>
      </c>
    </row>
    <row r="245" spans="1:13" ht="75" customHeight="1">
      <c r="A245" s="32"/>
      <c r="B245" s="109" t="s">
        <v>501</v>
      </c>
      <c r="C245" s="105" t="s">
        <v>274</v>
      </c>
      <c r="D245" s="26" t="s">
        <v>258</v>
      </c>
      <c r="E245" s="30" t="s">
        <v>77</v>
      </c>
      <c r="F245" s="110" t="s">
        <v>391</v>
      </c>
      <c r="G245" s="28"/>
      <c r="H245" s="85">
        <v>894366.36</v>
      </c>
      <c r="I245" s="88">
        <v>853569.51</v>
      </c>
      <c r="J245" s="85">
        <v>894366.36</v>
      </c>
      <c r="K245" s="87">
        <v>695900</v>
      </c>
      <c r="L245" s="87">
        <v>695900</v>
      </c>
      <c r="M245" s="87">
        <v>0</v>
      </c>
    </row>
    <row r="246" spans="1:13" s="40" customFormat="1" ht="102">
      <c r="A246" s="32"/>
      <c r="B246" s="18"/>
      <c r="C246" s="105" t="s">
        <v>1</v>
      </c>
      <c r="D246" s="26" t="s">
        <v>383</v>
      </c>
      <c r="E246" s="111" t="s">
        <v>390</v>
      </c>
      <c r="F246" s="108"/>
      <c r="G246" s="49"/>
      <c r="H246" s="85">
        <f>H247</f>
        <v>25773195.879999999</v>
      </c>
      <c r="I246" s="85">
        <f t="shared" ref="I246:M246" si="124">I247</f>
        <v>24087017.010000002</v>
      </c>
      <c r="J246" s="85">
        <f t="shared" si="124"/>
        <v>25773195.879999999</v>
      </c>
      <c r="K246" s="85">
        <f t="shared" si="124"/>
        <v>0</v>
      </c>
      <c r="L246" s="85">
        <f t="shared" si="124"/>
        <v>0</v>
      </c>
      <c r="M246" s="85">
        <f t="shared" si="124"/>
        <v>0</v>
      </c>
    </row>
    <row r="247" spans="1:13" s="40" customFormat="1" ht="89.25">
      <c r="A247" s="32"/>
      <c r="B247" s="109" t="s">
        <v>389</v>
      </c>
      <c r="C247" s="105" t="s">
        <v>274</v>
      </c>
      <c r="D247" s="26" t="s">
        <v>382</v>
      </c>
      <c r="E247" s="30" t="s">
        <v>77</v>
      </c>
      <c r="F247" s="110" t="s">
        <v>391</v>
      </c>
      <c r="G247" s="49"/>
      <c r="H247" s="85">
        <v>25773195.879999999</v>
      </c>
      <c r="I247" s="88">
        <v>24087017.010000002</v>
      </c>
      <c r="J247" s="85">
        <v>25773195.879999999</v>
      </c>
      <c r="K247" s="87">
        <v>0</v>
      </c>
      <c r="L247" s="87">
        <v>0</v>
      </c>
      <c r="M247" s="87">
        <v>0</v>
      </c>
    </row>
    <row r="248" spans="1:13" s="40" customFormat="1" ht="114.75">
      <c r="A248" s="32"/>
      <c r="B248" s="18"/>
      <c r="C248" s="105" t="s">
        <v>1</v>
      </c>
      <c r="D248" s="26" t="s">
        <v>384</v>
      </c>
      <c r="E248" s="112" t="s">
        <v>394</v>
      </c>
      <c r="F248" s="108"/>
      <c r="G248" s="49"/>
      <c r="H248" s="85">
        <f>H249</f>
        <v>3091200</v>
      </c>
      <c r="I248" s="85">
        <f t="shared" ref="I248:M248" si="125">I249</f>
        <v>3091200</v>
      </c>
      <c r="J248" s="85">
        <f t="shared" si="125"/>
        <v>3091200</v>
      </c>
      <c r="K248" s="85">
        <f t="shared" si="125"/>
        <v>0</v>
      </c>
      <c r="L248" s="85">
        <f t="shared" si="125"/>
        <v>0</v>
      </c>
      <c r="M248" s="85">
        <f t="shared" si="125"/>
        <v>0</v>
      </c>
    </row>
    <row r="249" spans="1:13" s="40" customFormat="1" ht="76.5">
      <c r="A249" s="32"/>
      <c r="B249" s="110" t="s">
        <v>392</v>
      </c>
      <c r="C249" s="115" t="s">
        <v>166</v>
      </c>
      <c r="D249" s="69" t="s">
        <v>393</v>
      </c>
      <c r="E249" s="81" t="s">
        <v>77</v>
      </c>
      <c r="F249" s="107" t="s">
        <v>269</v>
      </c>
      <c r="G249" s="28"/>
      <c r="H249" s="85">
        <v>3091200</v>
      </c>
      <c r="I249" s="88">
        <v>3091200</v>
      </c>
      <c r="J249" s="85">
        <v>3091200</v>
      </c>
      <c r="K249" s="87">
        <v>0</v>
      </c>
      <c r="L249" s="87">
        <v>0</v>
      </c>
      <c r="M249" s="87">
        <v>0</v>
      </c>
    </row>
    <row r="250" spans="1:13" ht="51">
      <c r="A250" s="32"/>
      <c r="B250" s="18"/>
      <c r="C250" s="105" t="s">
        <v>1</v>
      </c>
      <c r="D250" s="26" t="s">
        <v>257</v>
      </c>
      <c r="E250" s="18" t="s">
        <v>230</v>
      </c>
      <c r="F250" s="28"/>
      <c r="G250" s="28"/>
      <c r="H250" s="85">
        <f>H251</f>
        <v>1676093.2</v>
      </c>
      <c r="I250" s="85">
        <f t="shared" ref="I250:M250" si="126">I251</f>
        <v>1676093.2</v>
      </c>
      <c r="J250" s="85">
        <f t="shared" si="126"/>
        <v>1676093.2</v>
      </c>
      <c r="K250" s="91">
        <f t="shared" si="126"/>
        <v>565400</v>
      </c>
      <c r="L250" s="91">
        <f t="shared" si="126"/>
        <v>557800</v>
      </c>
      <c r="M250" s="91">
        <f t="shared" si="126"/>
        <v>0</v>
      </c>
    </row>
    <row r="251" spans="1:13" ht="89.25">
      <c r="A251" s="32"/>
      <c r="B251" s="18" t="s">
        <v>484</v>
      </c>
      <c r="C251" s="105" t="s">
        <v>146</v>
      </c>
      <c r="D251" s="26" t="s">
        <v>256</v>
      </c>
      <c r="E251" s="30" t="s">
        <v>77</v>
      </c>
      <c r="F251" s="28" t="s">
        <v>268</v>
      </c>
      <c r="G251" s="28"/>
      <c r="H251" s="85">
        <v>1676093.2</v>
      </c>
      <c r="I251" s="88">
        <v>1676093.2</v>
      </c>
      <c r="J251" s="85">
        <v>1676093.2</v>
      </c>
      <c r="K251" s="87">
        <v>565400</v>
      </c>
      <c r="L251" s="87">
        <v>557800</v>
      </c>
      <c r="M251" s="87">
        <v>0</v>
      </c>
    </row>
    <row r="252" spans="1:13" ht="38.25">
      <c r="A252" s="32"/>
      <c r="B252" s="18"/>
      <c r="C252" s="105" t="s">
        <v>1</v>
      </c>
      <c r="D252" s="26" t="s">
        <v>486</v>
      </c>
      <c r="E252" s="18" t="s">
        <v>487</v>
      </c>
      <c r="F252" s="28"/>
      <c r="G252" s="28"/>
      <c r="H252" s="85"/>
      <c r="I252" s="88"/>
      <c r="J252" s="85"/>
      <c r="K252" s="87">
        <f>K253</f>
        <v>0</v>
      </c>
      <c r="L252" s="87">
        <f t="shared" ref="L252:M252" si="127">L253</f>
        <v>2500000</v>
      </c>
      <c r="M252" s="87">
        <f t="shared" si="127"/>
        <v>0</v>
      </c>
    </row>
    <row r="253" spans="1:13" ht="76.5">
      <c r="A253" s="32"/>
      <c r="B253" s="18" t="s">
        <v>485</v>
      </c>
      <c r="C253" s="105" t="s">
        <v>166</v>
      </c>
      <c r="D253" s="26" t="s">
        <v>483</v>
      </c>
      <c r="E253" s="30" t="s">
        <v>77</v>
      </c>
      <c r="F253" s="28" t="s">
        <v>269</v>
      </c>
      <c r="G253" s="28"/>
      <c r="H253" s="85">
        <v>0</v>
      </c>
      <c r="I253" s="88">
        <v>0</v>
      </c>
      <c r="J253" s="85">
        <v>0</v>
      </c>
      <c r="K253" s="87">
        <v>0</v>
      </c>
      <c r="L253" s="87">
        <v>2500000</v>
      </c>
      <c r="M253" s="87">
        <v>0</v>
      </c>
    </row>
    <row r="254" spans="1:13" ht="114.75">
      <c r="A254" s="32"/>
      <c r="B254" s="53"/>
      <c r="C254" s="105" t="s">
        <v>1</v>
      </c>
      <c r="D254" s="26" t="s">
        <v>255</v>
      </c>
      <c r="E254" s="26" t="s">
        <v>102</v>
      </c>
      <c r="F254" s="36"/>
      <c r="G254" s="28"/>
      <c r="H254" s="85">
        <f>H255</f>
        <v>18656783.77</v>
      </c>
      <c r="I254" s="85">
        <f t="shared" ref="I254:M254" si="128">I255</f>
        <v>10594481.9</v>
      </c>
      <c r="J254" s="85">
        <f t="shared" si="128"/>
        <v>18656783.77</v>
      </c>
      <c r="K254" s="91">
        <f t="shared" si="128"/>
        <v>14947700</v>
      </c>
      <c r="L254" s="91">
        <f t="shared" si="128"/>
        <v>14947700</v>
      </c>
      <c r="M254" s="91">
        <f t="shared" si="128"/>
        <v>0</v>
      </c>
    </row>
    <row r="255" spans="1:13" ht="25.5">
      <c r="A255" s="32"/>
      <c r="B255" s="18" t="s">
        <v>502</v>
      </c>
      <c r="C255" s="105" t="s">
        <v>141</v>
      </c>
      <c r="D255" s="26" t="s">
        <v>254</v>
      </c>
      <c r="E255" s="30" t="s">
        <v>77</v>
      </c>
      <c r="F255" s="28" t="s">
        <v>142</v>
      </c>
      <c r="G255" s="28"/>
      <c r="H255" s="85">
        <v>18656783.77</v>
      </c>
      <c r="I255" s="88">
        <v>10594481.9</v>
      </c>
      <c r="J255" s="85">
        <v>18656783.77</v>
      </c>
      <c r="K255" s="87">
        <v>14947700</v>
      </c>
      <c r="L255" s="87">
        <v>14947700</v>
      </c>
      <c r="M255" s="87">
        <v>0</v>
      </c>
    </row>
    <row r="256" spans="1:13" ht="140.25" hidden="1">
      <c r="A256" s="32"/>
      <c r="B256" s="53"/>
      <c r="C256" s="105" t="s">
        <v>1</v>
      </c>
      <c r="D256" s="26" t="s">
        <v>107</v>
      </c>
      <c r="E256" s="26" t="s">
        <v>103</v>
      </c>
      <c r="F256" s="36"/>
      <c r="G256" s="28"/>
      <c r="H256" s="85">
        <f>H259</f>
        <v>0</v>
      </c>
      <c r="I256" s="85">
        <f t="shared" ref="I256:M256" si="129">I259</f>
        <v>0</v>
      </c>
      <c r="J256" s="92">
        <f t="shared" si="129"/>
        <v>0</v>
      </c>
      <c r="K256" s="91">
        <f t="shared" si="129"/>
        <v>0</v>
      </c>
      <c r="L256" s="91">
        <f t="shared" si="129"/>
        <v>0</v>
      </c>
      <c r="M256" s="91">
        <f t="shared" si="129"/>
        <v>0</v>
      </c>
    </row>
    <row r="257" spans="1:13" ht="38.25">
      <c r="A257" s="32"/>
      <c r="B257" s="50"/>
      <c r="C257" s="105" t="s">
        <v>1</v>
      </c>
      <c r="D257" s="26" t="s">
        <v>253</v>
      </c>
      <c r="E257" s="53" t="s">
        <v>239</v>
      </c>
      <c r="F257" s="56"/>
      <c r="G257" s="28"/>
      <c r="H257" s="85">
        <f>H258</f>
        <v>293426600</v>
      </c>
      <c r="I257" s="85">
        <f>I258</f>
        <v>229526680</v>
      </c>
      <c r="J257" s="85">
        <f>J258</f>
        <v>293426600</v>
      </c>
      <c r="K257" s="91">
        <f>K258</f>
        <v>270248300</v>
      </c>
      <c r="L257" s="91">
        <f t="shared" ref="L257:M257" si="130">L258</f>
        <v>282868500</v>
      </c>
      <c r="M257" s="91">
        <f t="shared" si="130"/>
        <v>285914400</v>
      </c>
    </row>
    <row r="258" spans="1:13" ht="51">
      <c r="A258" s="32"/>
      <c r="B258" s="53" t="s">
        <v>240</v>
      </c>
      <c r="C258" s="105" t="s">
        <v>95</v>
      </c>
      <c r="D258" s="26" t="s">
        <v>252</v>
      </c>
      <c r="F258" s="28" t="s">
        <v>111</v>
      </c>
      <c r="G258" s="28"/>
      <c r="H258" s="85">
        <v>293426600</v>
      </c>
      <c r="I258" s="85">
        <v>229526680</v>
      </c>
      <c r="J258" s="92">
        <v>293426600</v>
      </c>
      <c r="K258" s="91">
        <v>270248300</v>
      </c>
      <c r="L258" s="91">
        <v>282868500</v>
      </c>
      <c r="M258" s="91">
        <v>285914400</v>
      </c>
    </row>
    <row r="259" spans="1:13" ht="71.25" hidden="1" customHeight="1">
      <c r="A259" s="32"/>
      <c r="B259" s="18" t="s">
        <v>190</v>
      </c>
      <c r="C259" s="105" t="s">
        <v>166</v>
      </c>
      <c r="D259" s="26" t="s">
        <v>213</v>
      </c>
      <c r="E259" s="30" t="s">
        <v>77</v>
      </c>
      <c r="F259" s="43" t="s">
        <v>162</v>
      </c>
      <c r="G259" s="28"/>
      <c r="H259" s="85">
        <v>0</v>
      </c>
      <c r="I259" s="85">
        <v>0</v>
      </c>
      <c r="J259" s="92">
        <v>0</v>
      </c>
      <c r="K259" s="87">
        <v>0</v>
      </c>
      <c r="L259" s="87">
        <v>0</v>
      </c>
      <c r="M259" s="87">
        <v>0</v>
      </c>
    </row>
    <row r="260" spans="1:13" ht="30.75" customHeight="1">
      <c r="A260" s="32"/>
      <c r="B260" s="18"/>
      <c r="C260" s="105" t="s">
        <v>1</v>
      </c>
      <c r="D260" s="26" t="s">
        <v>251</v>
      </c>
      <c r="E260" s="18" t="s">
        <v>192</v>
      </c>
      <c r="F260" s="43"/>
      <c r="G260" s="28"/>
      <c r="H260" s="85">
        <f t="shared" ref="H260:M260" si="131">H261+H262+H263+H264</f>
        <v>288689044.84999996</v>
      </c>
      <c r="I260" s="85">
        <f>I261+I262+I263+I264</f>
        <v>100197177.45</v>
      </c>
      <c r="J260" s="85">
        <f>J261+J262+J263+J264</f>
        <v>288689044.84999996</v>
      </c>
      <c r="K260" s="85">
        <f>K261+K262+K263+K264</f>
        <v>61544500</v>
      </c>
      <c r="L260" s="85">
        <f>L261+L262+L263+L264</f>
        <v>35219700</v>
      </c>
      <c r="M260" s="85">
        <f t="shared" si="131"/>
        <v>23602400</v>
      </c>
    </row>
    <row r="261" spans="1:13" ht="51" customHeight="1">
      <c r="A261" s="32"/>
      <c r="B261" s="18" t="s">
        <v>191</v>
      </c>
      <c r="C261" s="105" t="s">
        <v>195</v>
      </c>
      <c r="D261" s="26" t="s">
        <v>250</v>
      </c>
      <c r="E261" s="30" t="s">
        <v>77</v>
      </c>
      <c r="F261" s="43" t="s">
        <v>193</v>
      </c>
      <c r="G261" s="28"/>
      <c r="H261" s="85">
        <v>55573622.130000003</v>
      </c>
      <c r="I261" s="85">
        <v>24046165</v>
      </c>
      <c r="J261" s="92">
        <v>55573622.130000003</v>
      </c>
      <c r="K261" s="87">
        <v>32913000</v>
      </c>
      <c r="L261" s="87">
        <v>14261100</v>
      </c>
      <c r="M261" s="87">
        <v>9628800</v>
      </c>
    </row>
    <row r="262" spans="1:13" ht="51" customHeight="1">
      <c r="A262" s="32"/>
      <c r="B262" s="18" t="s">
        <v>191</v>
      </c>
      <c r="C262" s="105" t="s">
        <v>141</v>
      </c>
      <c r="D262" s="26" t="s">
        <v>250</v>
      </c>
      <c r="E262" s="30" t="s">
        <v>77</v>
      </c>
      <c r="F262" s="28" t="s">
        <v>142</v>
      </c>
      <c r="G262" s="28"/>
      <c r="H262" s="85">
        <v>204322729.88</v>
      </c>
      <c r="I262" s="85">
        <v>67715119.560000002</v>
      </c>
      <c r="J262" s="92">
        <v>204322729.88</v>
      </c>
      <c r="K262" s="87">
        <v>17038900</v>
      </c>
      <c r="L262" s="87">
        <v>17687600</v>
      </c>
      <c r="M262" s="87">
        <v>13973600</v>
      </c>
    </row>
    <row r="263" spans="1:13" ht="93" customHeight="1">
      <c r="A263" s="32"/>
      <c r="B263" s="18" t="s">
        <v>191</v>
      </c>
      <c r="C263" s="105" t="s">
        <v>146</v>
      </c>
      <c r="D263" s="26" t="s">
        <v>250</v>
      </c>
      <c r="E263" s="30" t="s">
        <v>77</v>
      </c>
      <c r="F263" s="128" t="s">
        <v>279</v>
      </c>
      <c r="G263" s="28"/>
      <c r="H263" s="85">
        <v>9592692.8399999999</v>
      </c>
      <c r="I263" s="85">
        <v>8435892.8900000006</v>
      </c>
      <c r="J263" s="92">
        <v>9592692.8399999999</v>
      </c>
      <c r="K263" s="87">
        <v>11592600</v>
      </c>
      <c r="L263" s="87">
        <v>3271000</v>
      </c>
      <c r="M263" s="87">
        <v>0</v>
      </c>
    </row>
    <row r="264" spans="1:13" ht="93" customHeight="1">
      <c r="A264" s="32"/>
      <c r="B264" s="18" t="s">
        <v>191</v>
      </c>
      <c r="C264" s="105" t="s">
        <v>274</v>
      </c>
      <c r="D264" s="26" t="s">
        <v>250</v>
      </c>
      <c r="E264" s="54" t="s">
        <v>77</v>
      </c>
      <c r="F264" s="129" t="s">
        <v>391</v>
      </c>
      <c r="G264" s="49"/>
      <c r="H264" s="85">
        <v>19200000</v>
      </c>
      <c r="I264" s="85">
        <v>0</v>
      </c>
      <c r="J264" s="92">
        <v>19200000</v>
      </c>
      <c r="K264" s="87">
        <v>0</v>
      </c>
      <c r="L264" s="87">
        <v>0</v>
      </c>
      <c r="M264" s="87">
        <v>0</v>
      </c>
    </row>
    <row r="265" spans="1:13" ht="25.5">
      <c r="A265" s="32"/>
      <c r="B265" s="66" t="s">
        <v>104</v>
      </c>
      <c r="C265" s="116"/>
      <c r="D265" s="45"/>
      <c r="E265" s="45"/>
      <c r="F265" s="119"/>
      <c r="G265" s="5"/>
      <c r="H265" s="84">
        <f>H266+H268+H270+H280+H272+H274+H276+H278</f>
        <v>763083274.02999997</v>
      </c>
      <c r="I265" s="84">
        <f>I266+I268+I270+I280+I272+I274+I276+I278</f>
        <v>581787662.70000005</v>
      </c>
      <c r="J265" s="84">
        <f>J266+J268+J270+J280+J272+J274+J276+J279</f>
        <v>763083274.02999997</v>
      </c>
      <c r="K265" s="84">
        <f>K266+K268+K270+K280+K272+K274+K276</f>
        <v>779226200</v>
      </c>
      <c r="L265" s="84">
        <f t="shared" ref="L265:M265" si="132">L266+L268+L270+L280+L272+L274+L276</f>
        <v>809413900</v>
      </c>
      <c r="M265" s="84">
        <f t="shared" si="132"/>
        <v>769252100</v>
      </c>
    </row>
    <row r="266" spans="1:13" ht="89.25">
      <c r="A266" s="32"/>
      <c r="B266" s="66"/>
      <c r="C266" s="105" t="s">
        <v>1</v>
      </c>
      <c r="D266" s="26" t="s">
        <v>249</v>
      </c>
      <c r="E266" s="18" t="s">
        <v>196</v>
      </c>
      <c r="F266" s="46"/>
      <c r="G266" s="5"/>
      <c r="H266" s="85">
        <f>H267</f>
        <v>10477674.99</v>
      </c>
      <c r="I266" s="85">
        <f>I267</f>
        <v>6738921.25</v>
      </c>
      <c r="J266" s="85">
        <f t="shared" ref="J266:M266" si="133">J267</f>
        <v>10477674.99</v>
      </c>
      <c r="K266" s="91">
        <f t="shared" si="133"/>
        <v>9401800</v>
      </c>
      <c r="L266" s="91">
        <f t="shared" si="133"/>
        <v>9745800</v>
      </c>
      <c r="M266" s="91">
        <f t="shared" si="133"/>
        <v>9745800</v>
      </c>
    </row>
    <row r="267" spans="1:13" ht="51">
      <c r="A267" s="32"/>
      <c r="B267" s="18" t="s">
        <v>194</v>
      </c>
      <c r="C267" s="105" t="s">
        <v>195</v>
      </c>
      <c r="D267" s="26" t="s">
        <v>248</v>
      </c>
      <c r="E267" s="30" t="s">
        <v>77</v>
      </c>
      <c r="F267" s="43" t="s">
        <v>193</v>
      </c>
      <c r="G267" s="5"/>
      <c r="H267" s="85">
        <v>10477674.99</v>
      </c>
      <c r="I267" s="85">
        <v>6738921.25</v>
      </c>
      <c r="J267" s="85">
        <v>10477674.99</v>
      </c>
      <c r="K267" s="87">
        <v>9401800</v>
      </c>
      <c r="L267" s="87">
        <v>9745800</v>
      </c>
      <c r="M267" s="87">
        <v>9745800</v>
      </c>
    </row>
    <row r="268" spans="1:13" ht="165.75">
      <c r="A268" s="32"/>
      <c r="B268" s="66"/>
      <c r="C268" s="105" t="s">
        <v>1</v>
      </c>
      <c r="D268" s="26" t="s">
        <v>266</v>
      </c>
      <c r="E268" s="18" t="s">
        <v>198</v>
      </c>
      <c r="F268" s="46"/>
      <c r="G268" s="5"/>
      <c r="H268" s="85">
        <f>H269</f>
        <v>27747122.559999999</v>
      </c>
      <c r="I268" s="85">
        <f t="shared" ref="I268:M268" si="134">I269</f>
        <v>12434953.34</v>
      </c>
      <c r="J268" s="85">
        <f t="shared" si="134"/>
        <v>27747122.559999999</v>
      </c>
      <c r="K268" s="91">
        <f t="shared" si="134"/>
        <v>29525900</v>
      </c>
      <c r="L268" s="91">
        <f t="shared" si="134"/>
        <v>30046300</v>
      </c>
      <c r="M268" s="91">
        <f t="shared" si="134"/>
        <v>30056000</v>
      </c>
    </row>
    <row r="269" spans="1:13" ht="63.75">
      <c r="A269" s="32"/>
      <c r="B269" s="18" t="s">
        <v>197</v>
      </c>
      <c r="C269" s="105" t="s">
        <v>195</v>
      </c>
      <c r="D269" s="26" t="s">
        <v>267</v>
      </c>
      <c r="E269" s="30" t="s">
        <v>77</v>
      </c>
      <c r="F269" s="43" t="s">
        <v>193</v>
      </c>
      <c r="G269" s="5"/>
      <c r="H269" s="85">
        <v>27747122.559999999</v>
      </c>
      <c r="I269" s="85">
        <v>12434953.34</v>
      </c>
      <c r="J269" s="85">
        <v>27747122.559999999</v>
      </c>
      <c r="K269" s="87">
        <v>29525900</v>
      </c>
      <c r="L269" s="87">
        <v>30046300</v>
      </c>
      <c r="M269" s="87">
        <v>30056000</v>
      </c>
    </row>
    <row r="270" spans="1:13" ht="127.5">
      <c r="A270" s="32"/>
      <c r="B270" s="66"/>
      <c r="C270" s="105" t="s">
        <v>1</v>
      </c>
      <c r="D270" s="26" t="s">
        <v>247</v>
      </c>
      <c r="E270" s="20" t="s">
        <v>200</v>
      </c>
      <c r="F270" s="47"/>
      <c r="G270" s="5"/>
      <c r="H270" s="85">
        <f>H271</f>
        <v>29700008.579999998</v>
      </c>
      <c r="I270" s="85">
        <f t="shared" ref="I270:M270" si="135">I271</f>
        <v>9566775.9000000004</v>
      </c>
      <c r="J270" s="85">
        <f t="shared" si="135"/>
        <v>29700008.579999998</v>
      </c>
      <c r="K270" s="91">
        <f>K271</f>
        <v>13091200</v>
      </c>
      <c r="L270" s="91">
        <f>L271</f>
        <v>13091200</v>
      </c>
      <c r="M270" s="91">
        <f t="shared" si="135"/>
        <v>5610500</v>
      </c>
    </row>
    <row r="271" spans="1:13" ht="89.25">
      <c r="A271" s="32"/>
      <c r="B271" s="18" t="s">
        <v>199</v>
      </c>
      <c r="C271" s="105" t="s">
        <v>146</v>
      </c>
      <c r="D271" s="26" t="s">
        <v>246</v>
      </c>
      <c r="E271" s="64" t="s">
        <v>77</v>
      </c>
      <c r="F271" s="49" t="s">
        <v>279</v>
      </c>
      <c r="G271" s="5"/>
      <c r="H271" s="85">
        <v>29700008.579999998</v>
      </c>
      <c r="I271" s="85">
        <v>9566775.9000000004</v>
      </c>
      <c r="J271" s="85">
        <v>29700008.579999998</v>
      </c>
      <c r="K271" s="87">
        <v>13091200</v>
      </c>
      <c r="L271" s="86">
        <v>13091200</v>
      </c>
      <c r="M271" s="87">
        <v>5610500</v>
      </c>
    </row>
    <row r="272" spans="1:13" ht="114.75" customHeight="1">
      <c r="A272" s="32"/>
      <c r="B272" s="18"/>
      <c r="C272" s="70" t="s">
        <v>141</v>
      </c>
      <c r="D272" s="68" t="s">
        <v>245</v>
      </c>
      <c r="E272" s="113" t="s">
        <v>219</v>
      </c>
      <c r="F272" s="49"/>
      <c r="G272" s="48"/>
      <c r="H272" s="85">
        <f>H273</f>
        <v>13775</v>
      </c>
      <c r="I272" s="85">
        <f t="shared" ref="I272:M272" si="136">I273</f>
        <v>6930</v>
      </c>
      <c r="J272" s="85">
        <f t="shared" si="136"/>
        <v>13775</v>
      </c>
      <c r="K272" s="91">
        <f t="shared" si="136"/>
        <v>179800</v>
      </c>
      <c r="L272" s="91">
        <f t="shared" si="136"/>
        <v>5700</v>
      </c>
      <c r="M272" s="91">
        <f t="shared" si="136"/>
        <v>0</v>
      </c>
    </row>
    <row r="273" spans="1:13" ht="51">
      <c r="A273" s="32"/>
      <c r="B273" s="113" t="s">
        <v>220</v>
      </c>
      <c r="C273" s="105" t="s">
        <v>141</v>
      </c>
      <c r="D273" s="26" t="s">
        <v>244</v>
      </c>
      <c r="E273" s="64" t="s">
        <v>77</v>
      </c>
      <c r="F273" s="49" t="s">
        <v>142</v>
      </c>
      <c r="G273" s="48"/>
      <c r="H273" s="85">
        <v>13775</v>
      </c>
      <c r="I273" s="85">
        <v>6930</v>
      </c>
      <c r="J273" s="85">
        <v>13775</v>
      </c>
      <c r="K273" s="87">
        <v>179800</v>
      </c>
      <c r="L273" s="87">
        <v>5700</v>
      </c>
      <c r="M273" s="87">
        <v>0</v>
      </c>
    </row>
    <row r="274" spans="1:13" ht="153">
      <c r="A274" s="32"/>
      <c r="B274" s="113"/>
      <c r="C274" s="105" t="s">
        <v>1</v>
      </c>
      <c r="D274" s="26" t="s">
        <v>374</v>
      </c>
      <c r="E274" s="114" t="s">
        <v>388</v>
      </c>
      <c r="F274" s="49"/>
      <c r="G274" s="61"/>
      <c r="H274" s="85">
        <f>H275</f>
        <v>21795480</v>
      </c>
      <c r="I274" s="85">
        <f>I275</f>
        <v>12063600.07</v>
      </c>
      <c r="J274" s="85">
        <f>J275</f>
        <v>21795480</v>
      </c>
      <c r="K274" s="85">
        <f t="shared" ref="K274:M274" si="137">K275</f>
        <v>21795500</v>
      </c>
      <c r="L274" s="85">
        <f t="shared" si="137"/>
        <v>21795500</v>
      </c>
      <c r="M274" s="85">
        <f t="shared" si="137"/>
        <v>0</v>
      </c>
    </row>
    <row r="275" spans="1:13" ht="51">
      <c r="A275" s="32"/>
      <c r="B275" s="114" t="s">
        <v>387</v>
      </c>
      <c r="C275" s="70" t="s">
        <v>195</v>
      </c>
      <c r="D275" s="68" t="s">
        <v>375</v>
      </c>
      <c r="E275" s="64" t="s">
        <v>77</v>
      </c>
      <c r="F275" s="43" t="s">
        <v>193</v>
      </c>
      <c r="G275" s="61"/>
      <c r="H275" s="85">
        <v>21795480</v>
      </c>
      <c r="I275" s="85">
        <v>12063600.07</v>
      </c>
      <c r="J275" s="85">
        <v>21795480</v>
      </c>
      <c r="K275" s="87">
        <v>21795500</v>
      </c>
      <c r="L275" s="87">
        <v>21795500</v>
      </c>
      <c r="M275" s="87">
        <v>0</v>
      </c>
    </row>
    <row r="276" spans="1:13" ht="153">
      <c r="A276" s="32"/>
      <c r="B276" s="113"/>
      <c r="C276" s="105"/>
      <c r="D276" s="26" t="s">
        <v>376</v>
      </c>
      <c r="E276" s="114" t="s">
        <v>386</v>
      </c>
      <c r="F276" s="49"/>
      <c r="G276" s="61"/>
      <c r="H276" s="85">
        <f>H277</f>
        <v>25291580</v>
      </c>
      <c r="I276" s="85">
        <f>I277</f>
        <v>15300000</v>
      </c>
      <c r="J276" s="85">
        <f t="shared" ref="J276:M276" si="138">J277</f>
        <v>25291580</v>
      </c>
      <c r="K276" s="85">
        <f t="shared" si="138"/>
        <v>25585400</v>
      </c>
      <c r="L276" s="85">
        <f t="shared" si="138"/>
        <v>25585400</v>
      </c>
      <c r="M276" s="85">
        <f t="shared" si="138"/>
        <v>0</v>
      </c>
    </row>
    <row r="277" spans="1:13" ht="51">
      <c r="A277" s="32"/>
      <c r="B277" s="114" t="s">
        <v>385</v>
      </c>
      <c r="C277" s="115" t="s">
        <v>195</v>
      </c>
      <c r="D277" s="69" t="s">
        <v>377</v>
      </c>
      <c r="E277" s="81" t="s">
        <v>77</v>
      </c>
      <c r="F277" s="43" t="s">
        <v>193</v>
      </c>
      <c r="G277" s="61"/>
      <c r="H277" s="85">
        <v>25291580</v>
      </c>
      <c r="I277" s="85">
        <v>15300000</v>
      </c>
      <c r="J277" s="85">
        <v>25291580</v>
      </c>
      <c r="K277" s="87">
        <v>25585400</v>
      </c>
      <c r="L277" s="87">
        <v>25585400</v>
      </c>
      <c r="M277" s="87">
        <v>0</v>
      </c>
    </row>
    <row r="278" spans="1:13" s="40" customFormat="1" ht="33.75">
      <c r="A278" s="32"/>
      <c r="B278" s="136"/>
      <c r="C278" s="115" t="s">
        <v>1</v>
      </c>
      <c r="D278" s="26" t="s">
        <v>447</v>
      </c>
      <c r="E278" s="137" t="s">
        <v>468</v>
      </c>
      <c r="F278" s="43"/>
      <c r="G278" s="126"/>
      <c r="H278" s="85">
        <f>H279</f>
        <v>515114</v>
      </c>
      <c r="I278" s="85">
        <f t="shared" ref="I278:M278" si="139">I279</f>
        <v>154534</v>
      </c>
      <c r="J278" s="85">
        <f t="shared" si="139"/>
        <v>515114</v>
      </c>
      <c r="K278" s="85">
        <f t="shared" si="139"/>
        <v>0</v>
      </c>
      <c r="L278" s="85">
        <f t="shared" si="139"/>
        <v>0</v>
      </c>
      <c r="M278" s="85">
        <f t="shared" si="139"/>
        <v>0</v>
      </c>
    </row>
    <row r="279" spans="1:13" s="40" customFormat="1" ht="25.5">
      <c r="A279" s="32"/>
      <c r="B279" s="136" t="s">
        <v>469</v>
      </c>
      <c r="C279" s="115" t="s">
        <v>141</v>
      </c>
      <c r="D279" s="26" t="s">
        <v>448</v>
      </c>
      <c r="E279" s="64" t="s">
        <v>77</v>
      </c>
      <c r="F279" s="49" t="s">
        <v>142</v>
      </c>
      <c r="G279" s="126"/>
      <c r="H279" s="85">
        <v>515114</v>
      </c>
      <c r="I279" s="85">
        <v>154534</v>
      </c>
      <c r="J279" s="85">
        <v>515114</v>
      </c>
      <c r="K279" s="87"/>
      <c r="L279" s="87"/>
      <c r="M279" s="87"/>
    </row>
    <row r="280" spans="1:13" ht="15.75">
      <c r="A280" s="32"/>
      <c r="B280" s="53"/>
      <c r="C280" s="115" t="s">
        <v>1</v>
      </c>
      <c r="D280" s="69" t="s">
        <v>243</v>
      </c>
      <c r="E280" s="21" t="s">
        <v>202</v>
      </c>
      <c r="F280" s="36"/>
      <c r="G280" s="28"/>
      <c r="H280" s="88">
        <f>H282+H283+H281</f>
        <v>647542518.89999998</v>
      </c>
      <c r="I280" s="88">
        <f>I282+I283+I281</f>
        <v>525521948.13999999</v>
      </c>
      <c r="J280" s="87">
        <f>J281+J283+J282</f>
        <v>647542518.89999998</v>
      </c>
      <c r="K280" s="87">
        <f>K281+K283+K282</f>
        <v>679646600</v>
      </c>
      <c r="L280" s="87">
        <f>L281+L283+L282</f>
        <v>709144000</v>
      </c>
      <c r="M280" s="87">
        <f>M281+M283+M282</f>
        <v>723839800</v>
      </c>
    </row>
    <row r="281" spans="1:13" ht="51">
      <c r="A281" s="32"/>
      <c r="B281" s="18" t="s">
        <v>201</v>
      </c>
      <c r="C281" s="105" t="s">
        <v>195</v>
      </c>
      <c r="D281" s="26" t="s">
        <v>242</v>
      </c>
      <c r="E281" s="30" t="s">
        <v>77</v>
      </c>
      <c r="F281" s="43" t="s">
        <v>193</v>
      </c>
      <c r="G281" s="28"/>
      <c r="H281" s="127">
        <v>465418740.69</v>
      </c>
      <c r="I281" s="138">
        <v>417199755.39999998</v>
      </c>
      <c r="J281" s="91">
        <v>465418740.69</v>
      </c>
      <c r="K281" s="87">
        <v>497375100</v>
      </c>
      <c r="L281" s="87">
        <v>527055900</v>
      </c>
      <c r="M281" s="87">
        <v>542242600</v>
      </c>
    </row>
    <row r="282" spans="1:13" ht="89.25">
      <c r="A282" s="32"/>
      <c r="B282" s="18"/>
      <c r="C282" s="105" t="s">
        <v>146</v>
      </c>
      <c r="D282" s="26" t="s">
        <v>242</v>
      </c>
      <c r="E282" s="30" t="s">
        <v>77</v>
      </c>
      <c r="F282" s="28" t="s">
        <v>279</v>
      </c>
      <c r="G282" s="28"/>
      <c r="H282" s="88">
        <v>241101.62</v>
      </c>
      <c r="I282" s="85">
        <v>103124.55</v>
      </c>
      <c r="J282" s="91">
        <v>241101.62</v>
      </c>
      <c r="K282" s="87">
        <v>140200</v>
      </c>
      <c r="L282" s="87">
        <v>140200</v>
      </c>
      <c r="M282" s="87">
        <v>95400</v>
      </c>
    </row>
    <row r="283" spans="1:13" ht="25.5">
      <c r="A283" s="32"/>
      <c r="B283" s="18" t="s">
        <v>201</v>
      </c>
      <c r="C283" s="105" t="s">
        <v>141</v>
      </c>
      <c r="D283" s="26" t="s">
        <v>242</v>
      </c>
      <c r="E283" s="30" t="s">
        <v>77</v>
      </c>
      <c r="F283" s="28" t="s">
        <v>142</v>
      </c>
      <c r="G283" s="28"/>
      <c r="H283" s="85">
        <v>181882676.59</v>
      </c>
      <c r="I283" s="88">
        <v>108219068.19</v>
      </c>
      <c r="J283" s="91">
        <v>181882676.59</v>
      </c>
      <c r="K283" s="87">
        <v>182131300</v>
      </c>
      <c r="L283" s="87">
        <v>181947900</v>
      </c>
      <c r="M283" s="87">
        <v>181501800</v>
      </c>
    </row>
    <row r="284" spans="1:13" ht="15.75">
      <c r="A284" s="32"/>
      <c r="B284" s="66" t="s">
        <v>378</v>
      </c>
      <c r="C284" s="70"/>
      <c r="D284" s="71"/>
      <c r="E284" s="30"/>
      <c r="F284" s="28"/>
      <c r="G284" s="28"/>
      <c r="H284" s="84">
        <f>H287+H285</f>
        <v>302000000</v>
      </c>
      <c r="I284" s="84">
        <f t="shared" ref="I284:M284" si="140">I287+I285</f>
        <v>96000000</v>
      </c>
      <c r="J284" s="84">
        <f t="shared" si="140"/>
        <v>302000000</v>
      </c>
      <c r="K284" s="84">
        <f t="shared" si="140"/>
        <v>0</v>
      </c>
      <c r="L284" s="84">
        <f t="shared" si="140"/>
        <v>0</v>
      </c>
      <c r="M284" s="84">
        <f t="shared" si="140"/>
        <v>0</v>
      </c>
    </row>
    <row r="285" spans="1:13" s="40" customFormat="1" ht="55.5" customHeight="1">
      <c r="A285" s="32"/>
      <c r="B285" s="66"/>
      <c r="C285" s="70" t="s">
        <v>1</v>
      </c>
      <c r="D285" s="139" t="s">
        <v>449</v>
      </c>
      <c r="E285" s="130" t="s">
        <v>470</v>
      </c>
      <c r="F285" s="49"/>
      <c r="G285" s="28"/>
      <c r="H285" s="85">
        <f>H286</f>
        <v>250000000</v>
      </c>
      <c r="I285" s="85">
        <f t="shared" ref="I285:M285" si="141">I286</f>
        <v>96000000</v>
      </c>
      <c r="J285" s="85">
        <f>J286</f>
        <v>250000000</v>
      </c>
      <c r="K285" s="85">
        <f t="shared" si="141"/>
        <v>0</v>
      </c>
      <c r="L285" s="85">
        <f t="shared" si="141"/>
        <v>0</v>
      </c>
      <c r="M285" s="85">
        <f t="shared" si="141"/>
        <v>0</v>
      </c>
    </row>
    <row r="286" spans="1:13" s="40" customFormat="1" ht="35.25" customHeight="1">
      <c r="A286" s="32"/>
      <c r="B286" s="53" t="s">
        <v>471</v>
      </c>
      <c r="C286" s="70" t="s">
        <v>141</v>
      </c>
      <c r="D286" s="139" t="s">
        <v>450</v>
      </c>
      <c r="E286" s="30" t="s">
        <v>77</v>
      </c>
      <c r="F286" s="28" t="s">
        <v>142</v>
      </c>
      <c r="G286" s="28"/>
      <c r="H286" s="85">
        <v>250000000</v>
      </c>
      <c r="I286" s="85">
        <v>96000000</v>
      </c>
      <c r="J286" s="85">
        <v>250000000</v>
      </c>
      <c r="K286" s="85">
        <v>0</v>
      </c>
      <c r="L286" s="85">
        <v>0</v>
      </c>
      <c r="M286" s="85">
        <v>0</v>
      </c>
    </row>
    <row r="287" spans="1:13" ht="156.75" customHeight="1">
      <c r="A287" s="32"/>
      <c r="B287" s="114"/>
      <c r="C287" s="117" t="s">
        <v>1</v>
      </c>
      <c r="D287" s="77" t="s">
        <v>380</v>
      </c>
      <c r="E287" s="114" t="s">
        <v>379</v>
      </c>
      <c r="F287" s="49"/>
      <c r="G287" s="28"/>
      <c r="H287" s="85">
        <f>H288</f>
        <v>52000000</v>
      </c>
      <c r="I287" s="85">
        <f t="shared" ref="I287:M287" si="142">I288</f>
        <v>0</v>
      </c>
      <c r="J287" s="85">
        <f t="shared" si="142"/>
        <v>52000000</v>
      </c>
      <c r="K287" s="85">
        <f t="shared" si="142"/>
        <v>0</v>
      </c>
      <c r="L287" s="85">
        <f t="shared" si="142"/>
        <v>0</v>
      </c>
      <c r="M287" s="85">
        <f t="shared" si="142"/>
        <v>0</v>
      </c>
    </row>
    <row r="288" spans="1:13" ht="51">
      <c r="A288" s="32"/>
      <c r="B288" s="114" t="s">
        <v>379</v>
      </c>
      <c r="C288" s="117" t="s">
        <v>141</v>
      </c>
      <c r="D288" s="77" t="s">
        <v>381</v>
      </c>
      <c r="E288" s="64" t="s">
        <v>77</v>
      </c>
      <c r="F288" s="49" t="s">
        <v>142</v>
      </c>
      <c r="G288" s="28"/>
      <c r="H288" s="85">
        <v>52000000</v>
      </c>
      <c r="I288" s="88">
        <v>0</v>
      </c>
      <c r="J288" s="91">
        <v>52000000</v>
      </c>
      <c r="K288" s="87">
        <v>0</v>
      </c>
      <c r="L288" s="87">
        <v>0</v>
      </c>
      <c r="M288" s="87">
        <v>0</v>
      </c>
    </row>
    <row r="289" spans="1:13" ht="15.75">
      <c r="A289" s="65"/>
      <c r="B289" s="66" t="s">
        <v>270</v>
      </c>
      <c r="C289" s="59"/>
      <c r="D289" s="59"/>
      <c r="E289" s="64"/>
      <c r="F289" s="120"/>
      <c r="G289" s="58"/>
      <c r="H289" s="84">
        <f t="shared" ref="H289:M290" si="143">H290</f>
        <v>2000000</v>
      </c>
      <c r="I289" s="84">
        <f t="shared" si="143"/>
        <v>2000000</v>
      </c>
      <c r="J289" s="84">
        <f t="shared" si="143"/>
        <v>2000000</v>
      </c>
      <c r="K289" s="84">
        <f t="shared" si="143"/>
        <v>0</v>
      </c>
      <c r="L289" s="84">
        <f t="shared" si="143"/>
        <v>0</v>
      </c>
      <c r="M289" s="84">
        <f t="shared" si="143"/>
        <v>0</v>
      </c>
    </row>
    <row r="290" spans="1:13" ht="38.25">
      <c r="A290" s="32"/>
      <c r="B290" s="53"/>
      <c r="C290" s="105" t="s">
        <v>1</v>
      </c>
      <c r="D290" s="26" t="s">
        <v>271</v>
      </c>
      <c r="E290" s="108" t="s">
        <v>272</v>
      </c>
      <c r="F290" s="56"/>
      <c r="G290" s="28"/>
      <c r="H290" s="85">
        <f t="shared" si="143"/>
        <v>2000000</v>
      </c>
      <c r="I290" s="85">
        <f t="shared" si="143"/>
        <v>2000000</v>
      </c>
      <c r="J290" s="85">
        <f t="shared" si="143"/>
        <v>2000000</v>
      </c>
      <c r="K290" s="85">
        <f t="shared" si="143"/>
        <v>0</v>
      </c>
      <c r="L290" s="85">
        <f t="shared" si="143"/>
        <v>0</v>
      </c>
      <c r="M290" s="85">
        <f t="shared" si="143"/>
        <v>0</v>
      </c>
    </row>
    <row r="291" spans="1:13" ht="25.5">
      <c r="A291" s="32"/>
      <c r="B291" s="108" t="s">
        <v>272</v>
      </c>
      <c r="C291" s="70" t="s">
        <v>141</v>
      </c>
      <c r="D291" s="68" t="s">
        <v>273</v>
      </c>
      <c r="E291" s="64" t="s">
        <v>77</v>
      </c>
      <c r="F291" s="49" t="s">
        <v>142</v>
      </c>
      <c r="G291" s="28"/>
      <c r="H291" s="85">
        <v>2000000</v>
      </c>
      <c r="I291" s="85">
        <v>2000000</v>
      </c>
      <c r="J291" s="92">
        <v>2000000</v>
      </c>
      <c r="K291" s="87">
        <v>0</v>
      </c>
      <c r="L291" s="87">
        <v>0</v>
      </c>
      <c r="M291" s="87">
        <v>0</v>
      </c>
    </row>
    <row r="292" spans="1:13" ht="38.25">
      <c r="A292" s="32"/>
      <c r="B292" s="66" t="s">
        <v>105</v>
      </c>
      <c r="C292" s="105"/>
      <c r="D292" s="26"/>
      <c r="E292" s="30"/>
      <c r="F292" s="36"/>
      <c r="G292" s="28"/>
      <c r="H292" s="96">
        <f>H293</f>
        <v>-33289.599999999999</v>
      </c>
      <c r="I292" s="96">
        <f t="shared" ref="I292:M292" si="144">I293</f>
        <v>-33289.599999999999</v>
      </c>
      <c r="J292" s="97">
        <f t="shared" si="144"/>
        <v>-33289.599999999999</v>
      </c>
      <c r="K292" s="97">
        <f t="shared" si="144"/>
        <v>0</v>
      </c>
      <c r="L292" s="97">
        <f t="shared" si="144"/>
        <v>0</v>
      </c>
      <c r="M292" s="97">
        <f t="shared" si="144"/>
        <v>0</v>
      </c>
    </row>
    <row r="293" spans="1:13" ht="94.5" customHeight="1">
      <c r="A293" s="32"/>
      <c r="B293" s="53"/>
      <c r="C293" s="105" t="s">
        <v>1</v>
      </c>
      <c r="D293" s="26" t="s">
        <v>452</v>
      </c>
      <c r="E293" s="26" t="s">
        <v>204</v>
      </c>
      <c r="F293" s="36"/>
      <c r="G293" s="28"/>
      <c r="H293" s="88">
        <f>H294+H295+H296</f>
        <v>-33289.599999999999</v>
      </c>
      <c r="I293" s="88">
        <f t="shared" ref="I293:M293" si="145">I294+I295+I296</f>
        <v>-33289.599999999999</v>
      </c>
      <c r="J293" s="88">
        <f t="shared" si="145"/>
        <v>-33289.599999999999</v>
      </c>
      <c r="K293" s="87">
        <f t="shared" si="145"/>
        <v>0</v>
      </c>
      <c r="L293" s="87">
        <f t="shared" si="145"/>
        <v>0</v>
      </c>
      <c r="M293" s="87">
        <f t="shared" si="145"/>
        <v>0</v>
      </c>
    </row>
    <row r="294" spans="1:13" ht="58.5" customHeight="1">
      <c r="A294" s="32"/>
      <c r="B294" s="18" t="s">
        <v>472</v>
      </c>
      <c r="C294" s="105" t="s">
        <v>141</v>
      </c>
      <c r="D294" s="26" t="s">
        <v>451</v>
      </c>
      <c r="E294" s="64" t="s">
        <v>77</v>
      </c>
      <c r="F294" s="49" t="s">
        <v>142</v>
      </c>
      <c r="G294" s="28"/>
      <c r="H294" s="88">
        <v>-33289.599999999999</v>
      </c>
      <c r="I294" s="88">
        <v>-33289.599999999999</v>
      </c>
      <c r="J294" s="87">
        <v>-33289.599999999999</v>
      </c>
      <c r="K294" s="87">
        <v>0</v>
      </c>
      <c r="L294" s="87">
        <v>0</v>
      </c>
      <c r="M294" s="87">
        <v>0</v>
      </c>
    </row>
    <row r="295" spans="1:13" ht="94.5" customHeight="1">
      <c r="A295" s="51"/>
      <c r="B295" s="18"/>
      <c r="C295" s="105"/>
      <c r="D295" s="26"/>
      <c r="E295" s="30"/>
      <c r="F295" s="43"/>
      <c r="G295" s="28"/>
      <c r="H295" s="88">
        <v>0</v>
      </c>
      <c r="I295" s="88">
        <v>0</v>
      </c>
      <c r="J295" s="87">
        <v>0</v>
      </c>
      <c r="K295" s="87">
        <v>0</v>
      </c>
      <c r="L295" s="87">
        <v>0</v>
      </c>
      <c r="M295" s="87">
        <v>0</v>
      </c>
    </row>
    <row r="296" spans="1:13" ht="58.5" hidden="1" customHeight="1">
      <c r="A296" s="51"/>
      <c r="B296" s="18" t="s">
        <v>203</v>
      </c>
      <c r="C296" s="105" t="s">
        <v>141</v>
      </c>
      <c r="D296" s="26" t="s">
        <v>241</v>
      </c>
      <c r="E296" s="30" t="s">
        <v>77</v>
      </c>
      <c r="F296" s="43" t="s">
        <v>226</v>
      </c>
      <c r="G296" s="28"/>
      <c r="H296" s="88">
        <v>0</v>
      </c>
      <c r="I296" s="88">
        <v>0</v>
      </c>
      <c r="J296" s="87">
        <v>0</v>
      </c>
      <c r="K296" s="87">
        <v>0</v>
      </c>
      <c r="L296" s="87">
        <v>0</v>
      </c>
      <c r="M296" s="87">
        <v>0</v>
      </c>
    </row>
    <row r="297" spans="1:13" ht="15.75">
      <c r="A297" s="8"/>
      <c r="B297" s="50"/>
      <c r="C297" s="118"/>
      <c r="D297" s="57"/>
      <c r="E297" s="50"/>
      <c r="F297" s="9" t="s">
        <v>89</v>
      </c>
      <c r="G297" s="10"/>
      <c r="H297" s="100">
        <f t="shared" ref="H297:M297" si="146">H16+H231</f>
        <v>2339637715.6300001</v>
      </c>
      <c r="I297" s="100">
        <f t="shared" si="146"/>
        <v>1493657486.98</v>
      </c>
      <c r="J297" s="101">
        <f t="shared" si="146"/>
        <v>2339734498.8200002</v>
      </c>
      <c r="K297" s="101">
        <f t="shared" si="146"/>
        <v>1862268481.9099998</v>
      </c>
      <c r="L297" s="101">
        <f t="shared" si="146"/>
        <v>1923721733.8899999</v>
      </c>
      <c r="M297" s="101">
        <f t="shared" si="146"/>
        <v>1728863959.8899999</v>
      </c>
    </row>
    <row r="298" spans="1:13" ht="18" customHeight="1">
      <c r="A298" s="143" t="s">
        <v>90</v>
      </c>
      <c r="B298" s="143"/>
      <c r="C298" s="143"/>
      <c r="D298" s="143"/>
      <c r="E298" s="143"/>
      <c r="F298" s="143"/>
      <c r="G298" s="143"/>
      <c r="H298" s="143"/>
      <c r="I298" s="11"/>
    </row>
    <row r="299" spans="1:13">
      <c r="A299" s="143" t="s">
        <v>109</v>
      </c>
      <c r="B299" s="143"/>
      <c r="C299" s="143"/>
      <c r="D299" s="143"/>
      <c r="E299" s="143"/>
      <c r="F299" s="143"/>
      <c r="G299" s="143"/>
      <c r="H299" s="143"/>
      <c r="I299" s="11"/>
    </row>
  </sheetData>
  <mergeCells count="29">
    <mergeCell ref="I11:I14"/>
    <mergeCell ref="E12:E14"/>
    <mergeCell ref="A298:H298"/>
    <mergeCell ref="A5:B5"/>
    <mergeCell ref="A6:B6"/>
    <mergeCell ref="A7:B7"/>
    <mergeCell ref="C16:D16"/>
    <mergeCell ref="C18:D18"/>
    <mergeCell ref="C15:D15"/>
    <mergeCell ref="C17:D17"/>
    <mergeCell ref="A11:A14"/>
    <mergeCell ref="C12:D14"/>
    <mergeCell ref="C7:E7"/>
    <mergeCell ref="B2:M2"/>
    <mergeCell ref="B11:B14"/>
    <mergeCell ref="A299:H299"/>
    <mergeCell ref="B1:M1"/>
    <mergeCell ref="C5:E5"/>
    <mergeCell ref="C6:E6"/>
    <mergeCell ref="J11:J14"/>
    <mergeCell ref="K11:M11"/>
    <mergeCell ref="G11:G14"/>
    <mergeCell ref="A9:M9"/>
    <mergeCell ref="K12:K14"/>
    <mergeCell ref="L12:L14"/>
    <mergeCell ref="M12:M14"/>
    <mergeCell ref="C11:E11"/>
    <mergeCell ref="F11:F14"/>
    <mergeCell ref="H11:H14"/>
  </mergeCells>
  <pageMargins left="0" right="0" top="0" bottom="0" header="0" footer="0"/>
  <pageSetup paperSize="9" scale="54" fitToHeight="0" orientation="landscape" r:id="rId1"/>
  <headerFooter alignWithMargins="0">
    <oddFooter>&amp;C&amp;P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SI.Beresneva</cp:lastModifiedBy>
  <cp:lastPrinted>2020-10-21T05:30:15Z</cp:lastPrinted>
  <dcterms:created xsi:type="dcterms:W3CDTF">2006-02-07T12:07:20Z</dcterms:created>
  <dcterms:modified xsi:type="dcterms:W3CDTF">2021-11-03T04:09:24Z</dcterms:modified>
</cp:coreProperties>
</file>