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520" windowHeight="12555"/>
  </bookViews>
  <sheets>
    <sheet name="Методика" sheetId="1" r:id="rId1"/>
  </sheets>
  <calcPr calcId="145621"/>
</workbook>
</file>

<file path=xl/calcChain.xml><?xml version="1.0" encoding="utf-8"?>
<calcChain xmlns="http://schemas.openxmlformats.org/spreadsheetml/2006/main">
  <c r="M33" i="1" l="1"/>
  <c r="M26" i="1"/>
  <c r="K33" i="1"/>
  <c r="K26" i="1"/>
  <c r="I33" i="1" l="1"/>
  <c r="I26" i="1"/>
  <c r="I20" i="1" l="1"/>
  <c r="M24" i="1" l="1"/>
  <c r="K24" i="1"/>
  <c r="M23" i="1"/>
  <c r="K23" i="1"/>
  <c r="M22" i="1"/>
  <c r="K22" i="1"/>
  <c r="M20" i="1"/>
  <c r="K20" i="1"/>
  <c r="I24" i="1"/>
  <c r="I23" i="1"/>
  <c r="I22" i="1"/>
  <c r="G20" i="1" l="1"/>
  <c r="E36" i="1"/>
  <c r="M36" i="1" l="1"/>
  <c r="K36" i="1"/>
  <c r="I36" i="1"/>
  <c r="G36" i="1"/>
</calcChain>
</file>

<file path=xl/comments1.xml><?xml version="1.0" encoding="utf-8"?>
<comments xmlns="http://schemas.openxmlformats.org/spreadsheetml/2006/main">
  <authors>
    <author>Elena Siselkina</author>
  </authors>
  <commentList>
    <comment ref="H32" authorId="0">
      <text>
        <r>
          <rPr>
            <b/>
            <sz val="9"/>
            <color indexed="81"/>
            <rFont val="Tahoma"/>
            <charset val="1"/>
          </rPr>
          <t>Elena Siselkina:</t>
        </r>
        <r>
          <rPr>
            <sz val="9"/>
            <color indexed="81"/>
            <rFont val="Tahoma"/>
            <charset val="1"/>
          </rPr>
          <t xml:space="preserve">
Здесь нужно указать общее кол-во человеко-часов и по персофиницированному, разбито сумму</t>
        </r>
      </text>
    </comment>
  </commentList>
</comments>
</file>

<file path=xl/sharedStrings.xml><?xml version="1.0" encoding="utf-8"?>
<sst xmlns="http://schemas.openxmlformats.org/spreadsheetml/2006/main" count="79" uniqueCount="57">
  <si>
    <t xml:space="preserve">                                                                                                                                                                                                                              </t>
  </si>
  <si>
    <t xml:space="preserve"> Приложение № 1 к  Порядку мониторинга потребности  </t>
  </si>
  <si>
    <t xml:space="preserve">                                                                                                                                                                                                                                  </t>
  </si>
  <si>
    <t xml:space="preserve"> в предоставлении муниципальных услуг в социальной</t>
  </si>
  <si>
    <t>сфере и учёта результатов мониторинга при формирова-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</si>
  <si>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</si>
  <si>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нии проекта городского бюджета на очередной год и</t>
  </si>
  <si>
    <t xml:space="preserve">                                                                                                                                                                                                                                </t>
  </si>
  <si>
    <t>плановый период, утверждённому постановлением</t>
  </si>
  <si>
    <t>Администрации города Тынды от "18" декабря 2018 г. № 2692</t>
  </si>
  <si>
    <t xml:space="preserve"> Управление образования Администрации города Тынды</t>
  </si>
  <si>
    <t>Результаты оценки потребности в предоставлении муниципальных услуг</t>
  </si>
  <si>
    <t>Наименование муниципальной услуги</t>
  </si>
  <si>
    <t>Единица измерения</t>
  </si>
  <si>
    <t>Код бюджетной классификации (раздел, подраздел, целевая статья, вид расходов)</t>
  </si>
  <si>
    <t>Оценка потребности в оказании муниципальной услуги по годам</t>
  </si>
  <si>
    <t>Плановый период</t>
  </si>
  <si>
    <t xml:space="preserve">в натуральных показателях </t>
  </si>
  <si>
    <t>в тыс.руб.</t>
  </si>
  <si>
    <t>Присмотр и уход</t>
  </si>
  <si>
    <t>Человек</t>
  </si>
  <si>
    <t>Реализация основных общеобразовательных программ дошкольного образования</t>
  </si>
  <si>
    <t>по исполнению 0701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</si>
  <si>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</si>
  <si>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</si>
  <si>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</si>
  <si>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по исполнению 0702</t>
  </si>
  <si>
    <t>Реализация дополнительных общеразвивающих программ</t>
  </si>
  <si>
    <t>Штук</t>
  </si>
  <si>
    <t>Тыс. кв. метров</t>
  </si>
  <si>
    <t>Организация отдыха детей и молодежи</t>
  </si>
  <si>
    <t>итого</t>
  </si>
  <si>
    <t>Х</t>
  </si>
  <si>
    <t xml:space="preserve">Начальник УО </t>
  </si>
  <si>
    <t>О.Н.Неронова</t>
  </si>
  <si>
    <t>Исполнитель:</t>
  </si>
  <si>
    <t>5-21-29</t>
  </si>
  <si>
    <t>014 0707 04 4 01 S7500 611</t>
  </si>
  <si>
    <t xml:space="preserve">014 0701 04 1 01 22840 611               014 0701 04 1 01 22840 621              014 0701 04 1 01 88500 611              014 0701 04 1 01 88500 621             014 0701 04 1 01 S7710 611              014 0701 04 1 01 S7710 621               014 0701 04 1 02 S8490 611                014 0701 04 1 02 S8490 621 </t>
  </si>
  <si>
    <t xml:space="preserve">014 0701 04 1 01 22840 611               014 0701 04 1 01 22840 621               014 0701 04 1 01 88500 611               014 0701 04 1 01 88500 621               014 0701 04 1 01 S7710 611               014 0701 04 1 01 S7710 621               014 0701 04 1 02 S8490 611               014 0701 04 1 02 S8490 621 </t>
  </si>
  <si>
    <t>014 0702 04 2 01 22840 611               014 0702 04 2 01 22840 621                014 0702 04 2 01 88500 611               014 0702 04 2 01 88500 621               014 0702 04 2 01 S7710 611               014 0702 04 2 01 S7710 621               014 0702 04 2 01 53030 611               014 0702 04 2 01 53030 621                 014 0702 04 2 01 80740 611               014 0702 04 2 01 80740 621                014 0702 04 2 02 S8490 611               014 0702 04 2 02 S8490 621</t>
  </si>
  <si>
    <t>014 0702 04 2 01 22840 611               014 0702 04 2 01 22840 621               014 0702 04 2 01 88500 611               014 0702 04 2 01 88500 621               014 0702 04 2 01 S7710 611               014 0702 04 2 01 S7710 621               014 0702 04 2 01 53030 611               014 0702 04 2 01 53030 621               014 0702 04 2 01 80740 611               014 0702 04 2 01 80740 621               014 0702 04 2 02 S8490 611               014 0702 04 2 02 S8490 621</t>
  </si>
  <si>
    <t>014 0702 04 2 01 22840 611               014 0702 04 2 01 22840 621               014 0702 04 2 01 88500 611                 014 0702 04 2 01 88500 621                014 0702 04 2 01 S7710 611                014 0702 04 2 01 S7710 621               014 0702 04 2 01 53030 611               014 0702 04 2 01 53030 621                014 0702 04 2 01 80740 611               014 0702 04 2 01 80740 621               014 0702 04 2 02 S8490 611                 014 0702 04 2 02 S8490 621</t>
  </si>
  <si>
    <t>014 0703 04 3 01 22840 611                    014 0703 04 3 01 S7710 611                    014 0703 04 3 01 24340 611                   014 0703 04 3 02 S8490 611</t>
  </si>
  <si>
    <t xml:space="preserve">Человек                  </t>
  </si>
  <si>
    <t>Человеко-часы</t>
  </si>
  <si>
    <t>Персонифицированное финансирование</t>
  </si>
  <si>
    <t>Выделленые желтом цветом, необходимо поставить показатели бюджета на 2022-2024 год.</t>
  </si>
  <si>
    <t xml:space="preserve"> 2021 год</t>
  </si>
  <si>
    <t>Фактическое оказание за 2020 год</t>
  </si>
  <si>
    <t>О.В.Чигвинцева</t>
  </si>
  <si>
    <t xml:space="preserve">Текущий год 2021 </t>
  </si>
  <si>
    <t>Очередной год 2022 год</t>
  </si>
  <si>
    <t xml:space="preserve">Первый  год планового периода 2023 год </t>
  </si>
  <si>
    <t>Второй год планового периода 2024 год</t>
  </si>
  <si>
    <t>Планируемые объемы оказания муниципальных услуг (работ) на очередной финансовый год и плановый период</t>
  </si>
  <si>
    <t xml:space="preserve">Человеко-часы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</si>
</sst>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 applyFill="1"/>
    <xf numFmtId="49" fontId="2" fillId="0" borderId="0" xfId="0" applyNumberFormat="1" applyFont="1" applyFill="1"/>
    <xf numFmtId="0" fontId="1" fillId="0" borderId="4" xfId="0" applyFont="1" applyFill="1" applyBorder="1" applyAlignment="1">
      <alignment horizontal="center" vertical="top" wrapText="1"/>
    </xf>
    <xf numFmtId="4" fontId="1" fillId="0" borderId="14" xfId="0" applyNumberFormat="1" applyFont="1" applyFill="1" applyBorder="1" applyAlignment="1">
      <alignment vertical="top" wrapText="1"/>
    </xf>
    <xf numFmtId="0" fontId="0" fillId="0" borderId="0" xfId="0" applyFill="1"/>
    <xf numFmtId="0" fontId="3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1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" fontId="0" fillId="0" borderId="0" xfId="0" applyNumberFormat="1" applyFill="1"/>
    <xf numFmtId="0" fontId="6" fillId="0" borderId="13" xfId="0" applyFont="1" applyFill="1" applyBorder="1" applyAlignment="1">
      <alignment horizontal="right" vertical="top" wrapText="1"/>
    </xf>
    <xf numFmtId="0" fontId="0" fillId="0" borderId="0" xfId="0" applyFill="1" applyAlignment="1">
      <alignment wrapText="1"/>
    </xf>
    <xf numFmtId="0" fontId="7" fillId="0" borderId="0" xfId="0" applyFont="1" applyFill="1" applyAlignment="1">
      <alignment horizontal="left"/>
    </xf>
    <xf numFmtId="0" fontId="8" fillId="0" borderId="0" xfId="0" applyFont="1" applyFill="1"/>
    <xf numFmtId="0" fontId="7" fillId="0" borderId="0" xfId="0" applyFont="1" applyFill="1" applyAlignment="1">
      <alignment horizontal="right"/>
    </xf>
    <xf numFmtId="4" fontId="1" fillId="0" borderId="6" xfId="0" applyNumberFormat="1" applyFont="1" applyFill="1" applyBorder="1" applyAlignment="1">
      <alignment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vertical="top" wrapText="1"/>
    </xf>
    <xf numFmtId="4" fontId="1" fillId="0" borderId="4" xfId="0" applyNumberFormat="1" applyFont="1" applyFill="1" applyBorder="1" applyAlignment="1">
      <alignment vertical="top" wrapText="1"/>
    </xf>
    <xf numFmtId="4" fontId="5" fillId="0" borderId="6" xfId="0" applyNumberFormat="1" applyFont="1" applyFill="1" applyBorder="1" applyAlignment="1">
      <alignment vertical="top" wrapText="1"/>
    </xf>
    <xf numFmtId="0" fontId="1" fillId="0" borderId="0" xfId="0" applyFont="1" applyFill="1"/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0" fontId="1" fillId="0" borderId="1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5" fillId="0" borderId="9" xfId="0" applyNumberFormat="1" applyFont="1" applyFill="1" applyBorder="1" applyAlignment="1">
      <alignment vertical="top" wrapText="1"/>
    </xf>
    <xf numFmtId="0" fontId="6" fillId="0" borderId="13" xfId="0" applyFont="1" applyFill="1" applyBorder="1" applyAlignment="1">
      <alignment horizontal="center" vertical="top" wrapText="1"/>
    </xf>
    <xf numFmtId="4" fontId="9" fillId="0" borderId="10" xfId="0" applyNumberFormat="1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wrapText="1"/>
    </xf>
    <xf numFmtId="4" fontId="5" fillId="0" borderId="12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3" xfId="0" applyNumberFormat="1" applyFont="1" applyFill="1" applyBorder="1" applyAlignment="1">
      <alignment horizontal="center" vertical="top" wrapText="1"/>
    </xf>
    <xf numFmtId="4" fontId="1" fillId="0" borderId="13" xfId="0" applyNumberFormat="1" applyFont="1" applyFill="1" applyBorder="1" applyAlignment="1">
      <alignment vertical="top" wrapText="1"/>
    </xf>
    <xf numFmtId="4" fontId="1" fillId="0" borderId="13" xfId="0" applyNumberFormat="1" applyFont="1" applyFill="1" applyBorder="1" applyAlignment="1">
      <alignment horizontal="right" wrapText="1"/>
    </xf>
    <xf numFmtId="4" fontId="1" fillId="0" borderId="13" xfId="0" applyNumberFormat="1" applyFont="1" applyFill="1" applyBorder="1" applyAlignment="1">
      <alignment wrapText="1"/>
    </xf>
    <xf numFmtId="4" fontId="1" fillId="0" borderId="2" xfId="0" applyNumberFormat="1" applyFont="1" applyFill="1" applyBorder="1" applyAlignment="1">
      <alignment vertical="top" wrapText="1"/>
    </xf>
    <xf numFmtId="4" fontId="1" fillId="0" borderId="7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vertical="top" wrapText="1"/>
    </xf>
    <xf numFmtId="4" fontId="5" fillId="0" borderId="7" xfId="0" applyNumberFormat="1" applyFont="1" applyFill="1" applyBorder="1" applyAlignment="1">
      <alignment vertical="top" wrapText="1"/>
    </xf>
    <xf numFmtId="0" fontId="12" fillId="0" borderId="0" xfId="0" applyFont="1" applyFill="1"/>
    <xf numFmtId="0" fontId="1" fillId="0" borderId="0" xfId="0" applyFont="1" applyFill="1" applyAlignment="1">
      <alignment horizontal="left"/>
    </xf>
    <xf numFmtId="0" fontId="6" fillId="0" borderId="10" xfId="0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1" fillId="0" borderId="1" xfId="0" applyFont="1" applyFill="1" applyBorder="1" applyAlignment="1">
      <alignment vertical="top" wrapText="1"/>
    </xf>
    <xf numFmtId="4" fontId="5" fillId="0" borderId="14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0" fontId="0" fillId="0" borderId="7" xfId="0" applyFill="1" applyBorder="1" applyAlignment="1">
      <alignment horizontal="center" vertical="top" wrapText="1"/>
    </xf>
    <xf numFmtId="0" fontId="0" fillId="0" borderId="8" xfId="0" applyFill="1" applyBorder="1" applyAlignment="1">
      <alignment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vertical="top" wrapText="1"/>
    </xf>
    <xf numFmtId="3" fontId="1" fillId="0" borderId="13" xfId="0" applyNumberFormat="1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Alignment="1"/>
    <xf numFmtId="0" fontId="0" fillId="0" borderId="0" xfId="0" applyFill="1" applyAlignment="1"/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wrapText="1"/>
    </xf>
    <xf numFmtId="0" fontId="1" fillId="0" borderId="7" xfId="0" applyFont="1" applyFill="1" applyBorder="1" applyAlignment="1">
      <alignment horizontal="center" vertical="top" wrapText="1"/>
    </xf>
    <xf numFmtId="0" fontId="0" fillId="0" borderId="13" xfId="0" applyFill="1" applyBorder="1" applyAlignment="1">
      <alignment horizontal="center" vertical="top" wrapText="1"/>
    </xf>
    <xf numFmtId="0" fontId="1" fillId="0" borderId="0" xfId="0" applyFont="1" applyFill="1" applyAlignment="1">
      <alignment horizontal="left"/>
    </xf>
    <xf numFmtId="0" fontId="6" fillId="0" borderId="1" xfId="0" applyFont="1" applyFill="1" applyBorder="1" applyAlignment="1">
      <alignment horizontal="justify" vertical="top" wrapText="1"/>
    </xf>
    <xf numFmtId="0" fontId="6" fillId="0" borderId="7" xfId="0" applyFont="1" applyFill="1" applyBorder="1" applyAlignment="1">
      <alignment horizontal="justify" vertical="top" wrapText="1"/>
    </xf>
    <xf numFmtId="0" fontId="6" fillId="0" borderId="13" xfId="0" applyFont="1" applyFill="1" applyBorder="1" applyAlignment="1">
      <alignment horizontal="justify" vertical="top" wrapText="1"/>
    </xf>
    <xf numFmtId="0" fontId="6" fillId="0" borderId="2" xfId="0" applyFont="1" applyFill="1" applyBorder="1" applyAlignment="1">
      <alignment horizontal="justify" vertical="top" wrapText="1"/>
    </xf>
    <xf numFmtId="0" fontId="6" fillId="0" borderId="8" xfId="0" applyFont="1" applyFill="1" applyBorder="1" applyAlignment="1">
      <alignment horizontal="justify" vertical="top" wrapText="1"/>
    </xf>
    <xf numFmtId="0" fontId="6" fillId="0" borderId="10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justify" vertical="top" wrapText="1"/>
    </xf>
    <xf numFmtId="0" fontId="6" fillId="0" borderId="11" xfId="0" applyFont="1" applyFill="1" applyBorder="1" applyAlignment="1">
      <alignment horizontal="justify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justify" vertical="top" wrapText="1"/>
    </xf>
    <xf numFmtId="0" fontId="6" fillId="0" borderId="5" xfId="0" applyFont="1" applyFill="1" applyBorder="1" applyAlignment="1">
      <alignment horizontal="justify" vertical="top" wrapText="1"/>
    </xf>
    <xf numFmtId="0" fontId="6" fillId="0" borderId="6" xfId="0" applyFont="1" applyFill="1" applyBorder="1" applyAlignment="1">
      <alignment horizontal="justify" vertical="top" wrapText="1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0" fontId="0" fillId="0" borderId="15" xfId="0" applyFill="1" applyBorder="1" applyAlignment="1">
      <alignment horizontal="center" vertical="top" wrapText="1"/>
    </xf>
    <xf numFmtId="0" fontId="0" fillId="0" borderId="12" xfId="0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0" fillId="0" borderId="13" xfId="0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0</xdr:row>
      <xdr:rowOff>213361</xdr:rowOff>
    </xdr:from>
    <xdr:to>
      <xdr:col>1</xdr:col>
      <xdr:colOff>266700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21920" y="213361"/>
          <a:ext cx="2621280" cy="219455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endParaRPr lang="ru-RU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-0.249977111117893"/>
    <pageSetUpPr fitToPage="1"/>
  </sheetPr>
  <dimension ref="A1:AG48"/>
  <sheetViews>
    <sheetView tabSelected="1" zoomScale="81" zoomScaleNormal="81" workbookViewId="0">
      <selection activeCell="AE6" sqref="AE6"/>
    </sheetView>
  </sheetViews>
  <sheetFormatPr defaultColWidth="8.85546875" defaultRowHeight="15" x14ac:dyDescent="0.25"/>
  <cols>
    <col min="1" max="1" width="36.140625" style="5" customWidth="1"/>
    <col min="2" max="2" width="13.140625" style="5" customWidth="1"/>
    <col min="3" max="3" width="27.5703125" style="5" customWidth="1"/>
    <col min="4" max="4" width="15" style="5" customWidth="1"/>
    <col min="5" max="5" width="14.7109375" style="5" customWidth="1"/>
    <col min="6" max="6" width="15" style="5" customWidth="1"/>
    <col min="7" max="7" width="15.140625" style="5" customWidth="1"/>
    <col min="8" max="8" width="15.42578125" style="5" customWidth="1"/>
    <col min="9" max="9" width="16" style="5" customWidth="1"/>
    <col min="10" max="10" width="15.42578125" style="5" customWidth="1"/>
    <col min="11" max="11" width="19" style="5" customWidth="1"/>
    <col min="12" max="12" width="15" style="5" customWidth="1"/>
    <col min="13" max="13" width="18" style="5" customWidth="1"/>
    <col min="14" max="14" width="3" style="5" customWidth="1"/>
    <col min="15" max="22" width="8.85546875" style="5" hidden="1" customWidth="1"/>
    <col min="23" max="23" width="0.42578125" style="5" customWidth="1"/>
    <col min="24" max="24" width="16.7109375" style="5" hidden="1" customWidth="1"/>
    <col min="25" max="30" width="8.85546875" style="5" hidden="1" customWidth="1"/>
    <col min="31" max="33" width="14.5703125" style="5" bestFit="1" customWidth="1"/>
    <col min="34" max="16384" width="8.85546875" style="5"/>
  </cols>
  <sheetData>
    <row r="1" spans="1:24" ht="15.75" customHeight="1" x14ac:dyDescent="0.25">
      <c r="A1" s="44" t="s">
        <v>0</v>
      </c>
      <c r="B1" s="44"/>
      <c r="C1" s="44"/>
      <c r="D1" s="44"/>
      <c r="E1" s="44"/>
      <c r="F1" s="44"/>
      <c r="G1" s="44"/>
      <c r="H1" s="57"/>
      <c r="I1" s="57"/>
      <c r="J1" s="79" t="s">
        <v>1</v>
      </c>
      <c r="K1" s="80"/>
      <c r="L1" s="80"/>
      <c r="M1" s="80"/>
    </row>
    <row r="2" spans="1:24" ht="18.75" x14ac:dyDescent="0.3">
      <c r="A2" s="1" t="s">
        <v>2</v>
      </c>
      <c r="B2" s="2"/>
      <c r="C2" s="2"/>
      <c r="D2" s="44"/>
      <c r="E2" s="44"/>
      <c r="F2" s="44"/>
      <c r="G2" s="44"/>
      <c r="H2" s="57"/>
      <c r="J2" s="79" t="s">
        <v>3</v>
      </c>
      <c r="K2" s="80"/>
      <c r="L2" s="80"/>
      <c r="M2" s="80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</row>
    <row r="3" spans="1:24" ht="18.75" x14ac:dyDescent="0.3">
      <c r="A3" s="1" t="s">
        <v>2</v>
      </c>
      <c r="B3" s="2"/>
      <c r="C3" s="2"/>
      <c r="D3" s="44"/>
      <c r="E3" s="44"/>
      <c r="F3" s="44"/>
      <c r="G3" s="44"/>
      <c r="H3" s="57"/>
      <c r="I3" s="57"/>
      <c r="J3" s="79" t="s">
        <v>4</v>
      </c>
      <c r="K3" s="80"/>
      <c r="L3" s="80"/>
      <c r="M3" s="80"/>
      <c r="N3" s="44"/>
      <c r="O3" s="44"/>
      <c r="P3" s="44"/>
      <c r="Q3" s="44"/>
      <c r="R3" s="44"/>
      <c r="S3" s="44"/>
      <c r="T3" s="6"/>
      <c r="U3" s="6"/>
      <c r="V3" s="6"/>
      <c r="W3" s="6"/>
    </row>
    <row r="4" spans="1:24" ht="18.75" x14ac:dyDescent="0.3">
      <c r="A4" s="1" t="s">
        <v>5</v>
      </c>
      <c r="B4" s="2"/>
      <c r="C4" s="2"/>
      <c r="D4" s="44"/>
      <c r="E4" s="44"/>
      <c r="F4" s="44"/>
      <c r="G4" s="44"/>
      <c r="H4" s="57"/>
      <c r="I4" s="57"/>
      <c r="J4" s="79" t="s">
        <v>6</v>
      </c>
      <c r="K4" s="80"/>
      <c r="L4" s="80"/>
      <c r="M4" s="80"/>
      <c r="N4" s="44"/>
      <c r="O4" s="44"/>
      <c r="P4" s="44"/>
      <c r="Q4" s="44"/>
      <c r="R4" s="44"/>
      <c r="S4" s="44"/>
      <c r="T4" s="6"/>
      <c r="U4" s="6"/>
      <c r="V4" s="6"/>
      <c r="W4" s="6"/>
    </row>
    <row r="5" spans="1:24" ht="18.75" x14ac:dyDescent="0.3">
      <c r="A5" s="1" t="s">
        <v>7</v>
      </c>
      <c r="B5" s="2"/>
      <c r="C5" s="2"/>
      <c r="D5" s="44"/>
      <c r="E5" s="44"/>
      <c r="F5" s="44"/>
      <c r="G5" s="42"/>
      <c r="H5" s="57"/>
      <c r="I5" s="57"/>
      <c r="J5" s="63" t="s">
        <v>8</v>
      </c>
      <c r="K5" s="80"/>
      <c r="L5" s="80"/>
      <c r="M5" s="80"/>
      <c r="N5" s="44"/>
      <c r="O5" s="44"/>
      <c r="P5" s="44"/>
      <c r="Q5" s="44"/>
      <c r="R5" s="44"/>
      <c r="S5" s="44"/>
      <c r="T5" s="6"/>
      <c r="U5" s="6"/>
      <c r="V5" s="6"/>
      <c r="W5" s="6"/>
    </row>
    <row r="6" spans="1:24" ht="18.75" x14ac:dyDescent="0.3">
      <c r="A6" s="1" t="s">
        <v>2</v>
      </c>
      <c r="B6" s="2"/>
      <c r="C6" s="2"/>
      <c r="D6" s="44"/>
      <c r="E6" s="44"/>
      <c r="F6" s="44"/>
      <c r="G6" s="44"/>
      <c r="H6" s="57"/>
      <c r="I6" s="57"/>
      <c r="J6" s="79" t="s">
        <v>9</v>
      </c>
      <c r="K6" s="80"/>
      <c r="L6" s="80"/>
      <c r="M6" s="80"/>
      <c r="N6" s="44"/>
      <c r="O6" s="44"/>
      <c r="P6" s="44"/>
      <c r="Q6" s="44"/>
      <c r="R6" s="44"/>
      <c r="S6" s="44"/>
      <c r="T6" s="6"/>
      <c r="U6" s="6"/>
      <c r="V6" s="6"/>
      <c r="W6" s="6"/>
    </row>
    <row r="7" spans="1:24" ht="0.6" customHeight="1" x14ac:dyDescent="0.3">
      <c r="A7" s="1"/>
      <c r="B7" s="2"/>
      <c r="C7" s="2"/>
      <c r="D7" s="44"/>
      <c r="E7" s="44"/>
      <c r="F7" s="44"/>
      <c r="G7" s="44"/>
      <c r="H7" s="57"/>
      <c r="I7" s="57"/>
      <c r="J7" s="57"/>
      <c r="K7" s="57"/>
      <c r="L7" s="57"/>
      <c r="M7" s="57"/>
      <c r="N7" s="44"/>
      <c r="O7" s="44"/>
      <c r="P7" s="44"/>
      <c r="Q7" s="44"/>
      <c r="R7" s="44"/>
      <c r="S7" s="44"/>
      <c r="T7" s="44"/>
      <c r="U7" s="44"/>
      <c r="V7" s="44"/>
      <c r="W7" s="44"/>
    </row>
    <row r="8" spans="1:24" ht="21.6" customHeight="1" x14ac:dyDescent="0.3">
      <c r="A8" s="82" t="s">
        <v>10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6"/>
      <c r="O8" s="7"/>
      <c r="P8" s="7"/>
      <c r="Q8" s="7"/>
      <c r="R8" s="7"/>
      <c r="S8" s="7"/>
      <c r="T8" s="7"/>
      <c r="U8" s="7"/>
      <c r="V8" s="7"/>
      <c r="W8" s="7"/>
      <c r="X8" s="7"/>
    </row>
    <row r="9" spans="1:24" ht="18.75" x14ac:dyDescent="0.3">
      <c r="A9" s="82" t="s">
        <v>11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6"/>
      <c r="O9" s="7"/>
      <c r="P9" s="7"/>
      <c r="Q9" s="7"/>
      <c r="R9" s="7"/>
      <c r="S9" s="7"/>
      <c r="T9" s="7"/>
      <c r="U9" s="7"/>
      <c r="V9" s="7"/>
      <c r="W9" s="7"/>
      <c r="X9" s="7"/>
    </row>
    <row r="10" spans="1:24" ht="15.75" thickBot="1" x14ac:dyDescent="0.3">
      <c r="A10" s="83" t="s">
        <v>48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6"/>
    </row>
    <row r="11" spans="1:24" ht="15.75" hidden="1" thickBot="1" x14ac:dyDescent="0.3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</row>
    <row r="12" spans="1:24" ht="16.5" thickBot="1" x14ac:dyDescent="0.3">
      <c r="A12" s="64" t="s">
        <v>12</v>
      </c>
      <c r="B12" s="67" t="s">
        <v>13</v>
      </c>
      <c r="C12" s="67" t="s">
        <v>14</v>
      </c>
      <c r="D12" s="67" t="s">
        <v>49</v>
      </c>
      <c r="E12" s="70"/>
      <c r="F12" s="73" t="s">
        <v>15</v>
      </c>
      <c r="G12" s="74"/>
      <c r="H12" s="74"/>
      <c r="I12" s="74"/>
      <c r="J12" s="74"/>
      <c r="K12" s="74"/>
      <c r="L12" s="74"/>
      <c r="M12" s="75"/>
    </row>
    <row r="13" spans="1:24" ht="20.45" customHeight="1" thickBot="1" x14ac:dyDescent="0.3">
      <c r="A13" s="65"/>
      <c r="B13" s="68"/>
      <c r="C13" s="68"/>
      <c r="D13" s="68"/>
      <c r="E13" s="71"/>
      <c r="F13" s="93" t="s">
        <v>51</v>
      </c>
      <c r="G13" s="94"/>
      <c r="H13" s="73" t="s">
        <v>16</v>
      </c>
      <c r="I13" s="74"/>
      <c r="J13" s="74"/>
      <c r="K13" s="74"/>
      <c r="L13" s="74"/>
      <c r="M13" s="75"/>
    </row>
    <row r="14" spans="1:24" ht="45.6" customHeight="1" thickBot="1" x14ac:dyDescent="0.3">
      <c r="A14" s="65"/>
      <c r="B14" s="68"/>
      <c r="C14" s="68"/>
      <c r="D14" s="69"/>
      <c r="E14" s="72"/>
      <c r="F14" s="95"/>
      <c r="G14" s="96"/>
      <c r="H14" s="76" t="s">
        <v>52</v>
      </c>
      <c r="I14" s="77"/>
      <c r="J14" s="76" t="s">
        <v>53</v>
      </c>
      <c r="K14" s="77"/>
      <c r="L14" s="76" t="s">
        <v>54</v>
      </c>
      <c r="M14" s="78"/>
    </row>
    <row r="15" spans="1:24" ht="15.6" customHeight="1" x14ac:dyDescent="0.25">
      <c r="A15" s="65"/>
      <c r="B15" s="68"/>
      <c r="C15" s="68"/>
      <c r="D15" s="67" t="s">
        <v>17</v>
      </c>
      <c r="E15" s="64" t="s">
        <v>18</v>
      </c>
      <c r="F15" s="67" t="s">
        <v>17</v>
      </c>
      <c r="G15" s="64" t="s">
        <v>18</v>
      </c>
      <c r="H15" s="67" t="s">
        <v>17</v>
      </c>
      <c r="I15" s="64" t="s">
        <v>18</v>
      </c>
      <c r="J15" s="64" t="s">
        <v>17</v>
      </c>
      <c r="K15" s="64" t="s">
        <v>18</v>
      </c>
      <c r="L15" s="67" t="s">
        <v>17</v>
      </c>
      <c r="M15" s="64" t="s">
        <v>18</v>
      </c>
    </row>
    <row r="16" spans="1:24" ht="15.6" customHeight="1" x14ac:dyDescent="0.25">
      <c r="A16" s="65"/>
      <c r="B16" s="68"/>
      <c r="C16" s="68"/>
      <c r="D16" s="68"/>
      <c r="E16" s="65"/>
      <c r="F16" s="68"/>
      <c r="G16" s="65"/>
      <c r="H16" s="68"/>
      <c r="I16" s="65"/>
      <c r="J16" s="65"/>
      <c r="K16" s="65"/>
      <c r="L16" s="68"/>
      <c r="M16" s="65"/>
    </row>
    <row r="17" spans="1:33" ht="6" customHeight="1" thickBot="1" x14ac:dyDescent="0.3">
      <c r="A17" s="65"/>
      <c r="B17" s="68"/>
      <c r="C17" s="68"/>
      <c r="D17" s="68"/>
      <c r="E17" s="65"/>
      <c r="F17" s="68"/>
      <c r="G17" s="65"/>
      <c r="H17" s="68"/>
      <c r="I17" s="65"/>
      <c r="J17" s="65"/>
      <c r="K17" s="65"/>
      <c r="L17" s="68"/>
      <c r="M17" s="65"/>
    </row>
    <row r="18" spans="1:33" ht="36" hidden="1" customHeight="1" thickBot="1" x14ac:dyDescent="0.3">
      <c r="A18" s="66"/>
      <c r="B18" s="69"/>
      <c r="C18" s="68"/>
      <c r="D18" s="68"/>
      <c r="E18" s="66"/>
      <c r="F18" s="68"/>
      <c r="G18" s="66"/>
      <c r="H18" s="69"/>
      <c r="I18" s="66"/>
      <c r="J18" s="66"/>
      <c r="K18" s="66"/>
      <c r="L18" s="69"/>
      <c r="M18" s="66"/>
    </row>
    <row r="19" spans="1:33" ht="79.5" customHeight="1" thickBot="1" x14ac:dyDescent="0.3">
      <c r="A19" s="97" t="s">
        <v>19</v>
      </c>
      <c r="B19" s="3" t="s">
        <v>20</v>
      </c>
      <c r="C19" s="22" t="s">
        <v>38</v>
      </c>
      <c r="D19" s="3">
        <v>1903</v>
      </c>
      <c r="E19" s="4">
        <v>42724.305</v>
      </c>
      <c r="F19" s="9">
        <v>2169</v>
      </c>
      <c r="G19" s="16">
        <v>42631.413999999997</v>
      </c>
      <c r="H19" s="9">
        <v>1873</v>
      </c>
      <c r="I19" s="4">
        <v>44336.66</v>
      </c>
      <c r="J19" s="9">
        <v>1873</v>
      </c>
      <c r="K19" s="4">
        <v>46110.13</v>
      </c>
      <c r="L19" s="9">
        <v>1873</v>
      </c>
      <c r="M19" s="4">
        <v>47954.54</v>
      </c>
    </row>
    <row r="20" spans="1:33" ht="81" customHeight="1" thickBot="1" x14ac:dyDescent="0.3">
      <c r="A20" s="8" t="s">
        <v>21</v>
      </c>
      <c r="B20" s="3" t="s">
        <v>20</v>
      </c>
      <c r="C20" s="22" t="s">
        <v>39</v>
      </c>
      <c r="D20" s="17">
        <v>1294</v>
      </c>
      <c r="E20" s="4">
        <v>288587.71500000003</v>
      </c>
      <c r="F20" s="9">
        <v>1486</v>
      </c>
      <c r="G20" s="16">
        <f>335812.85-G19</f>
        <v>293181.43599999999</v>
      </c>
      <c r="H20" s="9">
        <v>1459</v>
      </c>
      <c r="I20" s="4">
        <f>(98880774.67+212764955.72+108330346.29)/1000-I19</f>
        <v>375639.41668000002</v>
      </c>
      <c r="J20" s="9">
        <v>1459</v>
      </c>
      <c r="K20" s="4">
        <f>(102836005.66+239623857.19+112663560.14)/1000-K19</f>
        <v>409013.29298999999</v>
      </c>
      <c r="L20" s="9">
        <v>1459</v>
      </c>
      <c r="M20" s="4">
        <f>(106949445.88+117170102.55)/1000-M19</f>
        <v>176165.00842999999</v>
      </c>
      <c r="AE20" s="10"/>
      <c r="AF20" s="10"/>
      <c r="AG20" s="10"/>
    </row>
    <row r="21" spans="1:33" ht="26.25" hidden="1" customHeight="1" thickBot="1" x14ac:dyDescent="0.3">
      <c r="A21" s="8" t="s">
        <v>22</v>
      </c>
      <c r="B21" s="3"/>
      <c r="C21" s="22"/>
      <c r="D21" s="18"/>
      <c r="E21" s="19"/>
      <c r="F21" s="45"/>
      <c r="G21" s="20"/>
      <c r="H21" s="9"/>
      <c r="I21" s="46"/>
      <c r="J21" s="9"/>
      <c r="K21" s="46"/>
      <c r="L21" s="9"/>
      <c r="M21" s="4"/>
    </row>
    <row r="22" spans="1:33" ht="113.25" customHeight="1" thickBot="1" x14ac:dyDescent="0.3">
      <c r="A22" s="8" t="s">
        <v>23</v>
      </c>
      <c r="B22" s="3" t="s">
        <v>20</v>
      </c>
      <c r="C22" s="22" t="s">
        <v>40</v>
      </c>
      <c r="D22" s="17">
        <v>1775</v>
      </c>
      <c r="E22" s="4">
        <v>149094.052</v>
      </c>
      <c r="F22" s="9">
        <v>1925</v>
      </c>
      <c r="G22" s="16">
        <v>155995.91</v>
      </c>
      <c r="H22" s="9">
        <v>1834</v>
      </c>
      <c r="I22" s="4">
        <f>((76774883.07+21795480+5109829.2+269880362.6+30238755.51)/4323)*H22/1000</f>
        <v>171308.7983430303</v>
      </c>
      <c r="J22" s="9">
        <v>1834</v>
      </c>
      <c r="K22" s="4">
        <f>((79845878.39+21795480+5109829.2+272786452.84+31448305.73)/4323)*J22/1000</f>
        <v>174357.67412848482</v>
      </c>
      <c r="L22" s="9">
        <v>1834</v>
      </c>
      <c r="M22" s="4">
        <f>((83039713.53+32706237.96)/4323)*L22/1000</f>
        <v>49104.343056363636</v>
      </c>
    </row>
    <row r="23" spans="1:33" ht="114" customHeight="1" thickBot="1" x14ac:dyDescent="0.3">
      <c r="A23" s="8" t="s">
        <v>24</v>
      </c>
      <c r="B23" s="3" t="s">
        <v>20</v>
      </c>
      <c r="C23" s="22" t="s">
        <v>41</v>
      </c>
      <c r="D23" s="17">
        <v>1870</v>
      </c>
      <c r="E23" s="4">
        <v>157073.734</v>
      </c>
      <c r="F23" s="9">
        <v>2097</v>
      </c>
      <c r="G23" s="16">
        <v>169934.24</v>
      </c>
      <c r="H23" s="9">
        <v>2096</v>
      </c>
      <c r="I23" s="4">
        <f>((76774883.07+21795480+5109829.2+269880362.6+30238755.51)/4323)*H23/1000</f>
        <v>195781.48382060605</v>
      </c>
      <c r="J23" s="9">
        <v>2096</v>
      </c>
      <c r="K23" s="4">
        <f>((79845878.39+21795480+5109829.2+272786452.84+31448305.73)/4323)*J23/1000</f>
        <v>199265.91328969694</v>
      </c>
      <c r="L23" s="9">
        <v>2096</v>
      </c>
      <c r="M23" s="4">
        <f>((83039713.53+32706237.96)/4323)*L23/1000</f>
        <v>56119.249207272733</v>
      </c>
    </row>
    <row r="24" spans="1:33" ht="114" customHeight="1" thickBot="1" x14ac:dyDescent="0.3">
      <c r="A24" s="8" t="s">
        <v>25</v>
      </c>
      <c r="B24" s="3" t="s">
        <v>20</v>
      </c>
      <c r="C24" s="22" t="s">
        <v>42</v>
      </c>
      <c r="D24" s="17">
        <v>357</v>
      </c>
      <c r="E24" s="4">
        <v>29986.803</v>
      </c>
      <c r="F24" s="9">
        <v>402</v>
      </c>
      <c r="G24" s="16">
        <v>32576.81</v>
      </c>
      <c r="H24" s="9">
        <v>393</v>
      </c>
      <c r="I24" s="4">
        <f>((76774883.07+21795480+5109829.2+269880362.6+30238755.51)/4323)*H24/1000</f>
        <v>36709.028216363629</v>
      </c>
      <c r="J24" s="9">
        <v>393</v>
      </c>
      <c r="K24" s="4">
        <f>((79845878.39+21795480+5109829.2+272786452.84+31448305.73)/4323)*J24/1000</f>
        <v>37362.358741818178</v>
      </c>
      <c r="L24" s="9">
        <v>393</v>
      </c>
      <c r="M24" s="4">
        <f>((83039713.53+32706237.96)/4323)*L24/1000</f>
        <v>10522.359226363636</v>
      </c>
      <c r="AE24" s="10"/>
      <c r="AF24" s="10"/>
      <c r="AG24" s="10"/>
    </row>
    <row r="25" spans="1:33" ht="45" hidden="1" customHeight="1" thickBot="1" x14ac:dyDescent="0.3">
      <c r="A25" s="8" t="s">
        <v>26</v>
      </c>
      <c r="B25" s="25"/>
      <c r="C25" s="22"/>
      <c r="D25" s="17"/>
      <c r="E25" s="19"/>
      <c r="F25" s="9"/>
      <c r="G25" s="27"/>
      <c r="H25" s="9"/>
      <c r="I25" s="47"/>
      <c r="J25" s="9"/>
      <c r="K25" s="47"/>
      <c r="L25" s="9"/>
      <c r="M25" s="26"/>
    </row>
    <row r="26" spans="1:33" ht="33.75" customHeight="1" x14ac:dyDescent="0.25">
      <c r="A26" s="91" t="s">
        <v>27</v>
      </c>
      <c r="B26" s="9" t="s">
        <v>56</v>
      </c>
      <c r="C26" s="86" t="s">
        <v>43</v>
      </c>
      <c r="D26" s="9">
        <v>255135</v>
      </c>
      <c r="E26" s="37">
        <v>43817.856</v>
      </c>
      <c r="F26" s="48">
        <v>338120</v>
      </c>
      <c r="G26" s="26">
        <v>36289.379999999997</v>
      </c>
      <c r="H26" s="59">
        <v>394904</v>
      </c>
      <c r="I26" s="60">
        <f>(((13561979.85+69930885.52)/1000))</f>
        <v>83492.865369999985</v>
      </c>
      <c r="J26" s="59">
        <v>394904</v>
      </c>
      <c r="K26" s="60">
        <f>(14104459.04+72728120.94)/1000</f>
        <v>86832.579979999995</v>
      </c>
      <c r="L26" s="59">
        <v>394904</v>
      </c>
      <c r="M26" s="60">
        <f>90305.88-16615.6</f>
        <v>73690.28</v>
      </c>
      <c r="AE26" s="10"/>
      <c r="AF26" s="10"/>
      <c r="AG26" s="10"/>
    </row>
    <row r="27" spans="1:33" ht="34.15" hidden="1" customHeight="1" thickBot="1" x14ac:dyDescent="0.3">
      <c r="A27" s="92"/>
      <c r="B27" s="61" t="s">
        <v>28</v>
      </c>
      <c r="C27" s="87"/>
      <c r="D27" s="49"/>
      <c r="E27" s="50"/>
      <c r="F27" s="61"/>
      <c r="G27" s="39"/>
      <c r="H27" s="61"/>
      <c r="I27" s="39"/>
      <c r="J27" s="61"/>
      <c r="K27" s="39"/>
      <c r="L27" s="61"/>
      <c r="M27" s="39"/>
    </row>
    <row r="28" spans="1:33" ht="43.15" hidden="1" customHeight="1" thickBot="1" x14ac:dyDescent="0.3">
      <c r="A28" s="92"/>
      <c r="B28" s="61" t="s">
        <v>29</v>
      </c>
      <c r="C28" s="87"/>
      <c r="D28" s="49"/>
      <c r="E28" s="50"/>
      <c r="F28" s="61"/>
      <c r="G28" s="39"/>
      <c r="H28" s="61"/>
      <c r="I28" s="39"/>
      <c r="J28" s="61"/>
      <c r="K28" s="39"/>
      <c r="L28" s="61"/>
      <c r="M28" s="39"/>
    </row>
    <row r="29" spans="1:33" ht="58.9" hidden="1" customHeight="1" thickBot="1" x14ac:dyDescent="0.3">
      <c r="A29" s="92"/>
      <c r="B29" s="61" t="s">
        <v>28</v>
      </c>
      <c r="C29" s="87"/>
      <c r="D29" s="49"/>
      <c r="E29" s="50"/>
      <c r="F29" s="61"/>
      <c r="G29" s="39"/>
      <c r="H29" s="61"/>
      <c r="I29" s="39"/>
      <c r="J29" s="61"/>
      <c r="K29" s="39"/>
      <c r="L29" s="61"/>
      <c r="M29" s="39"/>
    </row>
    <row r="30" spans="1:33" ht="46.15" hidden="1" customHeight="1" thickBot="1" x14ac:dyDescent="0.3">
      <c r="A30" s="92"/>
      <c r="B30" s="61" t="s">
        <v>28</v>
      </c>
      <c r="C30" s="87"/>
      <c r="D30" s="49"/>
      <c r="E30" s="50"/>
      <c r="F30" s="61"/>
      <c r="G30" s="39"/>
      <c r="H30" s="61"/>
      <c r="I30" s="39"/>
      <c r="J30" s="61"/>
      <c r="K30" s="39"/>
      <c r="L30" s="61"/>
      <c r="M30" s="39"/>
    </row>
    <row r="31" spans="1:33" ht="15.75" hidden="1" customHeight="1" thickBot="1" x14ac:dyDescent="0.3">
      <c r="A31" s="92"/>
      <c r="B31" s="61"/>
      <c r="C31" s="87"/>
      <c r="D31" s="49"/>
      <c r="E31" s="50"/>
      <c r="F31" s="61"/>
      <c r="G31" s="40"/>
      <c r="H31" s="61"/>
      <c r="I31" s="40"/>
      <c r="J31" s="61"/>
      <c r="K31" s="40"/>
      <c r="L31" s="61"/>
      <c r="M31" s="39"/>
    </row>
    <row r="32" spans="1:33" ht="15.75" customHeight="1" thickBot="1" x14ac:dyDescent="0.3">
      <c r="A32" s="92"/>
      <c r="B32" s="89" t="s">
        <v>45</v>
      </c>
      <c r="C32" s="87"/>
      <c r="D32" s="49"/>
      <c r="E32" s="50"/>
      <c r="F32" s="51"/>
      <c r="G32" s="39"/>
      <c r="H32" s="61"/>
      <c r="I32" s="39"/>
      <c r="J32" s="61"/>
      <c r="K32" s="39"/>
      <c r="L32" s="61"/>
      <c r="M32" s="39"/>
    </row>
    <row r="33" spans="1:33" ht="15.75" thickBot="1" x14ac:dyDescent="0.3">
      <c r="A33" s="52" t="s">
        <v>46</v>
      </c>
      <c r="B33" s="90"/>
      <c r="C33" s="88"/>
      <c r="D33" s="62">
        <v>63552</v>
      </c>
      <c r="E33" s="53">
        <v>5543.9780000000001</v>
      </c>
      <c r="F33" s="54">
        <v>160296</v>
      </c>
      <c r="G33" s="36">
        <v>14800.11</v>
      </c>
      <c r="H33" s="55">
        <v>153960</v>
      </c>
      <c r="I33" s="60">
        <f>17155403.96/1000</f>
        <v>17155.40396</v>
      </c>
      <c r="J33" s="55">
        <v>153960</v>
      </c>
      <c r="K33" s="60">
        <f>17280247.41/1000</f>
        <v>17280.24741</v>
      </c>
      <c r="L33" s="55">
        <v>153960</v>
      </c>
      <c r="M33" s="60">
        <f>16615.6</f>
        <v>16615.599999999999</v>
      </c>
    </row>
    <row r="34" spans="1:33" x14ac:dyDescent="0.25">
      <c r="A34" s="84" t="s">
        <v>30</v>
      </c>
      <c r="B34" s="61" t="s">
        <v>44</v>
      </c>
      <c r="C34" s="32" t="s">
        <v>37</v>
      </c>
      <c r="D34" s="9">
        <v>0</v>
      </c>
      <c r="E34" s="26">
        <v>0</v>
      </c>
      <c r="F34" s="56">
        <v>780</v>
      </c>
      <c r="G34" s="38"/>
      <c r="H34" s="56">
        <v>780</v>
      </c>
      <c r="I34" s="98"/>
      <c r="J34" s="56">
        <v>780</v>
      </c>
      <c r="K34" s="98"/>
      <c r="L34" s="56">
        <v>780</v>
      </c>
      <c r="M34" s="98"/>
    </row>
    <row r="35" spans="1:33" ht="28.5" customHeight="1" thickBot="1" x14ac:dyDescent="0.3">
      <c r="A35" s="85"/>
      <c r="B35" s="24" t="s">
        <v>45</v>
      </c>
      <c r="C35" s="33"/>
      <c r="D35" s="24"/>
      <c r="E35" s="34"/>
      <c r="F35" s="55">
        <v>7560</v>
      </c>
      <c r="G35" s="35">
        <v>3106.44</v>
      </c>
      <c r="H35" s="55">
        <v>7560</v>
      </c>
      <c r="I35" s="36">
        <v>2508.9830000000002</v>
      </c>
      <c r="J35" s="55">
        <v>7560</v>
      </c>
      <c r="K35" s="36">
        <v>316.57</v>
      </c>
      <c r="L35" s="55">
        <v>7560</v>
      </c>
      <c r="M35" s="36">
        <v>1248</v>
      </c>
      <c r="AE35" s="10"/>
      <c r="AF35" s="10"/>
      <c r="AG35" s="10"/>
    </row>
    <row r="36" spans="1:33" ht="16.5" thickBot="1" x14ac:dyDescent="0.3">
      <c r="A36" s="11" t="s">
        <v>31</v>
      </c>
      <c r="B36" s="43"/>
      <c r="C36" s="43" t="s">
        <v>32</v>
      </c>
      <c r="D36" s="28" t="s">
        <v>32</v>
      </c>
      <c r="E36" s="29">
        <f>E34+E26+E24+E23+E22+E20+E19+E33</f>
        <v>716828.44299999997</v>
      </c>
      <c r="F36" s="30" t="s">
        <v>32</v>
      </c>
      <c r="G36" s="31">
        <f>G35+G34+G33+G32+G26+G24+G23+G22+G20+G19</f>
        <v>748515.74</v>
      </c>
      <c r="H36" s="31" t="s">
        <v>32</v>
      </c>
      <c r="I36" s="31">
        <f>I35+I34+I33+I32+I26+I24+I23+I22+I20+I19</f>
        <v>926932.63939000003</v>
      </c>
      <c r="J36" s="31" t="s">
        <v>32</v>
      </c>
      <c r="K36" s="31">
        <f>K35+K34+K33+K32+K26+K24+K23+K22+K20+K19</f>
        <v>970538.76653999987</v>
      </c>
      <c r="L36" s="31" t="s">
        <v>32</v>
      </c>
      <c r="M36" s="31">
        <f>M35+M34+M33+M32+M26+M24+M23+M22+M20+M19</f>
        <v>431419.37991999998</v>
      </c>
    </row>
    <row r="37" spans="1:33" ht="9" customHeight="1" x14ac:dyDescent="0.25">
      <c r="A37" s="12"/>
      <c r="B37" s="12"/>
      <c r="C37" s="12"/>
      <c r="D37" s="12"/>
      <c r="F37" s="12"/>
      <c r="G37" s="12"/>
      <c r="H37" s="12"/>
      <c r="I37" s="12"/>
      <c r="J37" s="12"/>
      <c r="K37" s="12"/>
      <c r="L37" s="12"/>
      <c r="M37" s="12"/>
    </row>
    <row r="38" spans="1:33" ht="18.75" x14ac:dyDescent="0.3">
      <c r="A38" s="13" t="s">
        <v>33</v>
      </c>
      <c r="B38" s="14"/>
      <c r="C38" s="14"/>
      <c r="D38" s="15" t="s">
        <v>34</v>
      </c>
    </row>
    <row r="39" spans="1:33" ht="16.5" customHeight="1" x14ac:dyDescent="0.3">
      <c r="A39" s="13"/>
      <c r="B39" s="14"/>
      <c r="C39" s="14"/>
      <c r="D39" s="15"/>
    </row>
    <row r="40" spans="1:33" ht="0.75" hidden="1" customHeight="1" x14ac:dyDescent="0.25">
      <c r="G40" s="10"/>
    </row>
    <row r="41" spans="1:33" ht="29.25" customHeight="1" x14ac:dyDescent="0.25">
      <c r="A41" s="21" t="s">
        <v>35</v>
      </c>
      <c r="B41" s="21"/>
      <c r="C41" s="21" t="s">
        <v>50</v>
      </c>
    </row>
    <row r="42" spans="1:33" x14ac:dyDescent="0.25">
      <c r="A42" s="23" t="s">
        <v>36</v>
      </c>
      <c r="B42" s="21"/>
      <c r="C42" s="21"/>
      <c r="H42" s="41" t="s">
        <v>47</v>
      </c>
      <c r="J42" s="58"/>
    </row>
    <row r="48" spans="1:33" x14ac:dyDescent="0.25">
      <c r="C48" s="5" t="s">
        <v>55</v>
      </c>
    </row>
  </sheetData>
  <mergeCells count="35">
    <mergeCell ref="A34:A35"/>
    <mergeCell ref="J15:J18"/>
    <mergeCell ref="K15:K18"/>
    <mergeCell ref="L15:L18"/>
    <mergeCell ref="M15:M18"/>
    <mergeCell ref="I15:I18"/>
    <mergeCell ref="C26:C33"/>
    <mergeCell ref="B32:B33"/>
    <mergeCell ref="A26:A32"/>
    <mergeCell ref="J1:M1"/>
    <mergeCell ref="J2:M2"/>
    <mergeCell ref="J3:M3"/>
    <mergeCell ref="J4:M4"/>
    <mergeCell ref="J5:M5"/>
    <mergeCell ref="J6:M6"/>
    <mergeCell ref="N2:X2"/>
    <mergeCell ref="A8:M8"/>
    <mergeCell ref="A9:M9"/>
    <mergeCell ref="A10:M10"/>
    <mergeCell ref="A11:M11"/>
    <mergeCell ref="A12:A18"/>
    <mergeCell ref="B12:B18"/>
    <mergeCell ref="C12:C18"/>
    <mergeCell ref="D12:E14"/>
    <mergeCell ref="F12:M12"/>
    <mergeCell ref="F13:G14"/>
    <mergeCell ref="H13:M13"/>
    <mergeCell ref="H14:I14"/>
    <mergeCell ref="J14:K14"/>
    <mergeCell ref="L14:M14"/>
    <mergeCell ref="D15:D18"/>
    <mergeCell ref="E15:E18"/>
    <mergeCell ref="F15:F18"/>
    <mergeCell ref="G15:G18"/>
    <mergeCell ref="H15:H18"/>
  </mergeCells>
  <pageMargins left="0.31496062992125984" right="0.11811023622047245" top="0" bottom="0" header="0" footer="0"/>
  <pageSetup paperSize="9" scale="54" orientation="landscape" horizontalDpi="180" verticalDpi="18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Методика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Cemashko</cp:lastModifiedBy>
  <cp:lastPrinted>2021-11-11T06:33:52Z</cp:lastPrinted>
  <dcterms:created xsi:type="dcterms:W3CDTF">2019-07-24T04:15:09Z</dcterms:created>
  <dcterms:modified xsi:type="dcterms:W3CDTF">2021-11-15T06:15:37Z</dcterms:modified>
</cp:coreProperties>
</file>