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390" windowWidth="19440" windowHeight="11775"/>
  </bookViews>
  <sheets>
    <sheet name="РЕЕСТР" sheetId="3" r:id="rId1"/>
  </sheets>
  <definedNames>
    <definedName name="_xlnm.Print_Titles" localSheetId="0">РЕЕСТР!$15:$15</definedName>
    <definedName name="_xlnm.Print_Area" localSheetId="0">РЕЕСТР!$A$1:$M$280</definedName>
  </definedNames>
  <calcPr calcId="145621"/>
</workbook>
</file>

<file path=xl/calcChain.xml><?xml version="1.0" encoding="utf-8"?>
<calcChain xmlns="http://schemas.openxmlformats.org/spreadsheetml/2006/main">
  <c r="M266" i="3" l="1"/>
  <c r="M265" i="3" s="1"/>
  <c r="L266" i="3"/>
  <c r="L265" i="3" s="1"/>
  <c r="K266" i="3"/>
  <c r="K265" i="3" s="1"/>
  <c r="M255" i="3"/>
  <c r="L255" i="3"/>
  <c r="K260" i="3"/>
  <c r="K255" i="3"/>
  <c r="L247" i="3"/>
  <c r="K247" i="3"/>
  <c r="M236" i="3"/>
  <c r="L236" i="3"/>
  <c r="K236" i="3"/>
  <c r="K224" i="3"/>
  <c r="K222" i="3"/>
  <c r="K214" i="3"/>
  <c r="J236" i="3"/>
  <c r="M260" i="3"/>
  <c r="L260" i="3"/>
  <c r="M263" i="3"/>
  <c r="L263" i="3"/>
  <c r="K263" i="3"/>
  <c r="J263" i="3"/>
  <c r="J260" i="3"/>
  <c r="M253" i="3"/>
  <c r="L253" i="3"/>
  <c r="K253" i="3"/>
  <c r="J253" i="3"/>
  <c r="M251" i="3"/>
  <c r="L251" i="3"/>
  <c r="K251" i="3"/>
  <c r="J251" i="3"/>
  <c r="H236" i="3"/>
  <c r="H255" i="3" l="1"/>
  <c r="M270" i="3"/>
  <c r="L270" i="3"/>
  <c r="K270" i="3"/>
  <c r="J270" i="3"/>
  <c r="I270" i="3"/>
  <c r="H270" i="3"/>
  <c r="M259" i="3"/>
  <c r="L259" i="3"/>
  <c r="K259" i="3"/>
  <c r="J259" i="3"/>
  <c r="I263" i="3"/>
  <c r="H263" i="3"/>
  <c r="I260" i="3"/>
  <c r="H260" i="3"/>
  <c r="H259" i="3" s="1"/>
  <c r="I255" i="3"/>
  <c r="I253" i="3"/>
  <c r="H253" i="3"/>
  <c r="I251" i="3"/>
  <c r="H251" i="3"/>
  <c r="H214" i="3"/>
  <c r="I214" i="3"/>
  <c r="I103" i="3"/>
  <c r="M199" i="3"/>
  <c r="L199" i="3"/>
  <c r="K199" i="3"/>
  <c r="J199" i="3"/>
  <c r="I199" i="3"/>
  <c r="H199" i="3"/>
  <c r="I259" i="3" l="1"/>
  <c r="H185" i="3"/>
  <c r="H167" i="3"/>
  <c r="H166" i="3" s="1"/>
  <c r="H159" i="3"/>
  <c r="H158" i="3" s="1"/>
  <c r="H155" i="3"/>
  <c r="H145" i="3"/>
  <c r="H133" i="3"/>
  <c r="H132" i="3" s="1"/>
  <c r="H128" i="3"/>
  <c r="H127" i="3" s="1"/>
  <c r="M185" i="3"/>
  <c r="L185" i="3"/>
  <c r="K185" i="3"/>
  <c r="J185" i="3"/>
  <c r="I185" i="3"/>
  <c r="M195" i="3"/>
  <c r="M184" i="3" s="1"/>
  <c r="M183" i="3" s="1"/>
  <c r="L195" i="3"/>
  <c r="K195" i="3"/>
  <c r="J195" i="3"/>
  <c r="I195" i="3"/>
  <c r="H195" i="3"/>
  <c r="M180" i="3"/>
  <c r="M179" i="3" s="1"/>
  <c r="L180" i="3"/>
  <c r="L179" i="3" s="1"/>
  <c r="K180" i="3"/>
  <c r="K179" i="3" s="1"/>
  <c r="J180" i="3"/>
  <c r="J179" i="3" s="1"/>
  <c r="I180" i="3"/>
  <c r="I179" i="3" s="1"/>
  <c r="H180" i="3"/>
  <c r="H179" i="3" s="1"/>
  <c r="M177" i="3"/>
  <c r="L177" i="3"/>
  <c r="K177" i="3"/>
  <c r="J177" i="3"/>
  <c r="I177" i="3"/>
  <c r="H177" i="3"/>
  <c r="M167" i="3"/>
  <c r="M166" i="3" s="1"/>
  <c r="L167" i="3"/>
  <c r="L166" i="3" s="1"/>
  <c r="K167" i="3"/>
  <c r="K166" i="3" s="1"/>
  <c r="J167" i="3"/>
  <c r="J166" i="3" s="1"/>
  <c r="I167" i="3"/>
  <c r="I166" i="3" s="1"/>
  <c r="M159" i="3"/>
  <c r="M158" i="3" s="1"/>
  <c r="L159" i="3"/>
  <c r="L158" i="3" s="1"/>
  <c r="K159" i="3"/>
  <c r="K158" i="3" s="1"/>
  <c r="J159" i="3"/>
  <c r="J158" i="3" s="1"/>
  <c r="I159" i="3"/>
  <c r="I158" i="3" s="1"/>
  <c r="H154" i="3"/>
  <c r="M155" i="3"/>
  <c r="M154" i="3" s="1"/>
  <c r="L155" i="3"/>
  <c r="L154" i="3" s="1"/>
  <c r="K155" i="3"/>
  <c r="K154" i="3" s="1"/>
  <c r="J155" i="3"/>
  <c r="J154" i="3" s="1"/>
  <c r="I155" i="3"/>
  <c r="I154" i="3" s="1"/>
  <c r="M150" i="3"/>
  <c r="M149" i="3" s="1"/>
  <c r="L150" i="3"/>
  <c r="L149" i="3" s="1"/>
  <c r="K150" i="3"/>
  <c r="K149" i="3" s="1"/>
  <c r="J150" i="3"/>
  <c r="J149" i="3" s="1"/>
  <c r="I150" i="3"/>
  <c r="I149" i="3" s="1"/>
  <c r="H150" i="3"/>
  <c r="H149" i="3" s="1"/>
  <c r="M145" i="3"/>
  <c r="M144" i="3" s="1"/>
  <c r="L145" i="3"/>
  <c r="L144" i="3" s="1"/>
  <c r="K145" i="3"/>
  <c r="K144" i="3" s="1"/>
  <c r="J145" i="3"/>
  <c r="J144" i="3" s="1"/>
  <c r="I145" i="3"/>
  <c r="I144" i="3" s="1"/>
  <c r="M142" i="3"/>
  <c r="M141" i="3" s="1"/>
  <c r="L142" i="3"/>
  <c r="L141" i="3" s="1"/>
  <c r="K142" i="3"/>
  <c r="K141" i="3" s="1"/>
  <c r="J142" i="3"/>
  <c r="J141" i="3" s="1"/>
  <c r="I142" i="3"/>
  <c r="I141" i="3" s="1"/>
  <c r="H142" i="3"/>
  <c r="H141" i="3" s="1"/>
  <c r="M139" i="3"/>
  <c r="M138" i="3" s="1"/>
  <c r="L139" i="3"/>
  <c r="L138" i="3" s="1"/>
  <c r="K139" i="3"/>
  <c r="K138" i="3" s="1"/>
  <c r="J139" i="3"/>
  <c r="J138" i="3" s="1"/>
  <c r="I139" i="3"/>
  <c r="I138" i="3" s="1"/>
  <c r="H139" i="3"/>
  <c r="H138" i="3" s="1"/>
  <c r="M133" i="3"/>
  <c r="M132" i="3" s="1"/>
  <c r="L133" i="3"/>
  <c r="L132" i="3" s="1"/>
  <c r="K133" i="3"/>
  <c r="K132" i="3" s="1"/>
  <c r="J133" i="3"/>
  <c r="J132" i="3" s="1"/>
  <c r="I133" i="3"/>
  <c r="I132" i="3" s="1"/>
  <c r="M128" i="3"/>
  <c r="M127" i="3" s="1"/>
  <c r="L128" i="3"/>
  <c r="L127" i="3" s="1"/>
  <c r="K128" i="3"/>
  <c r="K127" i="3" s="1"/>
  <c r="J128" i="3"/>
  <c r="J127" i="3" s="1"/>
  <c r="I128" i="3"/>
  <c r="I127" i="3" s="1"/>
  <c r="L176" i="3" l="1"/>
  <c r="I176" i="3"/>
  <c r="K176" i="3"/>
  <c r="H184" i="3"/>
  <c r="H183" i="3" s="1"/>
  <c r="L184" i="3"/>
  <c r="L183" i="3" s="1"/>
  <c r="I184" i="3"/>
  <c r="I183" i="3" s="1"/>
  <c r="J176" i="3"/>
  <c r="M176" i="3"/>
  <c r="K184" i="3"/>
  <c r="K183" i="3" s="1"/>
  <c r="J184" i="3"/>
  <c r="J183" i="3" s="1"/>
  <c r="H176" i="3"/>
  <c r="J174" i="3"/>
  <c r="J126" i="3" s="1"/>
  <c r="I174" i="3"/>
  <c r="I126" i="3" s="1"/>
  <c r="H174" i="3"/>
  <c r="L174" i="3"/>
  <c r="L126" i="3" s="1"/>
  <c r="K174" i="3"/>
  <c r="K126" i="3" s="1"/>
  <c r="M174" i="3"/>
  <c r="M126" i="3" s="1"/>
  <c r="M103" i="3"/>
  <c r="L103" i="3"/>
  <c r="K103" i="3"/>
  <c r="J103" i="3"/>
  <c r="I102" i="3"/>
  <c r="H103" i="3"/>
  <c r="I87" i="3"/>
  <c r="M87" i="3"/>
  <c r="L87" i="3"/>
  <c r="K87" i="3"/>
  <c r="J87" i="3"/>
  <c r="H87" i="3"/>
  <c r="M47" i="3"/>
  <c r="L47" i="3"/>
  <c r="K47" i="3"/>
  <c r="J47" i="3"/>
  <c r="K21" i="3"/>
  <c r="L21" i="3"/>
  <c r="J56" i="3"/>
  <c r="M51" i="3" l="1"/>
  <c r="L51" i="3"/>
  <c r="K51" i="3"/>
  <c r="J51" i="3"/>
  <c r="K46" i="3"/>
  <c r="K45" i="3" s="1"/>
  <c r="J255" i="3"/>
  <c r="J266" i="3"/>
  <c r="J265" i="3" s="1"/>
  <c r="J233" i="3"/>
  <c r="J220" i="3"/>
  <c r="J198" i="3"/>
  <c r="J197" i="3" s="1"/>
  <c r="I236" i="3"/>
  <c r="I266" i="3"/>
  <c r="I265" i="3" s="1"/>
  <c r="I233" i="3"/>
  <c r="I220" i="3"/>
  <c r="I198" i="3"/>
  <c r="I197" i="3" s="1"/>
  <c r="I51" i="3"/>
  <c r="I47" i="3"/>
  <c r="I46" i="3" s="1"/>
  <c r="I21" i="3"/>
  <c r="H266" i="3"/>
  <c r="H265" i="3" s="1"/>
  <c r="H233" i="3"/>
  <c r="H220" i="3"/>
  <c r="H206" i="3"/>
  <c r="H96" i="3" l="1"/>
  <c r="H24" i="3"/>
  <c r="H23" i="3" s="1"/>
  <c r="M233" i="3" l="1"/>
  <c r="L233" i="3"/>
  <c r="K233" i="3"/>
  <c r="K54" i="3"/>
  <c r="M63" i="3" l="1"/>
  <c r="L63" i="3"/>
  <c r="K63" i="3"/>
  <c r="I243" i="3" l="1"/>
  <c r="I24" i="3" l="1"/>
  <c r="H21" i="3"/>
  <c r="I20" i="3"/>
  <c r="J46" i="3" l="1"/>
  <c r="J45" i="3" s="1"/>
  <c r="I45" i="3"/>
  <c r="H47" i="3"/>
  <c r="H46" i="3" s="1"/>
  <c r="H45" i="3" s="1"/>
  <c r="I50" i="3"/>
  <c r="I49" i="3" s="1"/>
  <c r="J50" i="3"/>
  <c r="J49" i="3" s="1"/>
  <c r="H51" i="3"/>
  <c r="H50" i="3" s="1"/>
  <c r="H49" i="3" s="1"/>
  <c r="M36" i="3"/>
  <c r="H44" i="3" l="1"/>
  <c r="I44" i="3"/>
  <c r="J44" i="3"/>
  <c r="M46" i="3"/>
  <c r="M45" i="3" s="1"/>
  <c r="L46" i="3"/>
  <c r="L45" i="3" s="1"/>
  <c r="M50" i="3"/>
  <c r="M49" i="3" s="1"/>
  <c r="L50" i="3"/>
  <c r="L49" i="3" s="1"/>
  <c r="K50" i="3"/>
  <c r="K49" i="3" s="1"/>
  <c r="K94" i="3"/>
  <c r="K44" i="3" l="1"/>
  <c r="L44" i="3"/>
  <c r="M44" i="3"/>
  <c r="M249" i="3"/>
  <c r="L249" i="3"/>
  <c r="K249" i="3"/>
  <c r="J249" i="3"/>
  <c r="I249" i="3"/>
  <c r="H249" i="3"/>
  <c r="M226" i="3"/>
  <c r="L226" i="3"/>
  <c r="K226" i="3"/>
  <c r="J226" i="3"/>
  <c r="I226" i="3"/>
  <c r="H226" i="3"/>
  <c r="M214" i="3"/>
  <c r="L214" i="3"/>
  <c r="J214" i="3"/>
  <c r="M218" i="3"/>
  <c r="L218" i="3"/>
  <c r="K218" i="3"/>
  <c r="J218" i="3"/>
  <c r="I218" i="3"/>
  <c r="H218" i="3"/>
  <c r="M274" i="3"/>
  <c r="L274" i="3"/>
  <c r="K274" i="3"/>
  <c r="J274" i="3"/>
  <c r="I274" i="3"/>
  <c r="H274" i="3"/>
  <c r="M30" i="3" l="1"/>
  <c r="M29" i="3" s="1"/>
  <c r="L30" i="3"/>
  <c r="L29" i="3" s="1"/>
  <c r="K30" i="3"/>
  <c r="K29" i="3" s="1"/>
  <c r="J30" i="3"/>
  <c r="J29" i="3" s="1"/>
  <c r="M119" i="3"/>
  <c r="L119" i="3"/>
  <c r="K119" i="3"/>
  <c r="J119" i="3"/>
  <c r="I119" i="3"/>
  <c r="H119" i="3"/>
  <c r="I90" i="3"/>
  <c r="H90" i="3"/>
  <c r="H89" i="3" s="1"/>
  <c r="I30" i="3"/>
  <c r="I29" i="3" s="1"/>
  <c r="H30" i="3"/>
  <c r="H29" i="3" s="1"/>
  <c r="M68" i="3" l="1"/>
  <c r="L68" i="3"/>
  <c r="K68" i="3"/>
  <c r="J68" i="3"/>
  <c r="I68" i="3"/>
  <c r="M66" i="3"/>
  <c r="L66" i="3"/>
  <c r="K66" i="3"/>
  <c r="J66" i="3"/>
  <c r="I66" i="3"/>
  <c r="H68" i="3"/>
  <c r="H66" i="3"/>
  <c r="J63" i="3"/>
  <c r="I63" i="3"/>
  <c r="H63" i="3"/>
  <c r="M59" i="3"/>
  <c r="L59" i="3"/>
  <c r="K59" i="3"/>
  <c r="J59" i="3"/>
  <c r="I59" i="3"/>
  <c r="H59" i="3"/>
  <c r="M56" i="3"/>
  <c r="L56" i="3"/>
  <c r="K56" i="3"/>
  <c r="I56" i="3"/>
  <c r="H56" i="3"/>
  <c r="M40" i="3"/>
  <c r="L40" i="3"/>
  <c r="K40" i="3"/>
  <c r="J40" i="3"/>
  <c r="I40" i="3"/>
  <c r="H40" i="3"/>
  <c r="M38" i="3"/>
  <c r="L38" i="3"/>
  <c r="K38" i="3"/>
  <c r="J38" i="3"/>
  <c r="I38" i="3"/>
  <c r="H38" i="3"/>
  <c r="L36" i="3"/>
  <c r="K36" i="3"/>
  <c r="J36" i="3"/>
  <c r="I36" i="3"/>
  <c r="H36" i="3"/>
  <c r="M34" i="3"/>
  <c r="L34" i="3"/>
  <c r="K34" i="3"/>
  <c r="J34" i="3"/>
  <c r="I34" i="3"/>
  <c r="H34" i="3"/>
  <c r="M27" i="3"/>
  <c r="L27" i="3"/>
  <c r="K27" i="3"/>
  <c r="J27" i="3"/>
  <c r="I27" i="3"/>
  <c r="I26" i="3" s="1"/>
  <c r="H27" i="3"/>
  <c r="M21" i="3"/>
  <c r="J21" i="3"/>
  <c r="H20" i="3"/>
  <c r="I33" i="3" l="1"/>
  <c r="M20" i="3"/>
  <c r="L20" i="3"/>
  <c r="K20" i="3"/>
  <c r="J20" i="3"/>
  <c r="M26" i="3"/>
  <c r="L26" i="3"/>
  <c r="K26" i="3"/>
  <c r="J26" i="3"/>
  <c r="H26" i="3"/>
  <c r="M24" i="3"/>
  <c r="M23" i="3" s="1"/>
  <c r="L24" i="3"/>
  <c r="L23" i="3" s="1"/>
  <c r="K24" i="3"/>
  <c r="K23" i="3" s="1"/>
  <c r="J24" i="3"/>
  <c r="J23" i="3" s="1"/>
  <c r="I23" i="3"/>
  <c r="K19" i="3" l="1"/>
  <c r="H19" i="3"/>
  <c r="M19" i="3"/>
  <c r="I19" i="3"/>
  <c r="J19" i="3"/>
  <c r="L19" i="3"/>
  <c r="L273" i="3"/>
  <c r="M273" i="3"/>
  <c r="K273" i="3"/>
  <c r="J273" i="3"/>
  <c r="I273" i="3"/>
  <c r="H273" i="3"/>
  <c r="M269" i="3"/>
  <c r="M268" i="3" s="1"/>
  <c r="L269" i="3"/>
  <c r="L268" i="3" s="1"/>
  <c r="K269" i="3"/>
  <c r="K268" i="3" s="1"/>
  <c r="J269" i="3"/>
  <c r="J268" i="3" s="1"/>
  <c r="I269" i="3"/>
  <c r="I268" i="3" s="1"/>
  <c r="H269" i="3"/>
  <c r="H268" i="3" s="1"/>
  <c r="M247" i="3"/>
  <c r="J247" i="3"/>
  <c r="I247" i="3"/>
  <c r="H247" i="3"/>
  <c r="M245" i="3"/>
  <c r="L245" i="3"/>
  <c r="K245" i="3"/>
  <c r="J245" i="3"/>
  <c r="I245" i="3"/>
  <c r="I242" i="3" s="1"/>
  <c r="H245" i="3"/>
  <c r="M243" i="3"/>
  <c r="L243" i="3"/>
  <c r="K243" i="3"/>
  <c r="J243" i="3"/>
  <c r="J242" i="3" s="1"/>
  <c r="H243" i="3"/>
  <c r="M232" i="3"/>
  <c r="L232" i="3"/>
  <c r="K232" i="3"/>
  <c r="J232" i="3"/>
  <c r="I232" i="3"/>
  <c r="H232" i="3"/>
  <c r="H209" i="3"/>
  <c r="M230" i="3"/>
  <c r="L230" i="3"/>
  <c r="K230" i="3"/>
  <c r="J230" i="3"/>
  <c r="I230" i="3"/>
  <c r="H230" i="3"/>
  <c r="M228" i="3"/>
  <c r="L228" i="3"/>
  <c r="K228" i="3"/>
  <c r="J228" i="3"/>
  <c r="I228" i="3"/>
  <c r="H228" i="3"/>
  <c r="M216" i="3"/>
  <c r="L216" i="3"/>
  <c r="K216" i="3"/>
  <c r="J216" i="3"/>
  <c r="I216" i="3"/>
  <c r="H216" i="3"/>
  <c r="M212" i="3"/>
  <c r="L212" i="3"/>
  <c r="K212" i="3"/>
  <c r="I212" i="3"/>
  <c r="H212" i="3"/>
  <c r="M209" i="3"/>
  <c r="L209" i="3"/>
  <c r="K209" i="3"/>
  <c r="J209" i="3"/>
  <c r="I209" i="3"/>
  <c r="I208" i="3" s="1"/>
  <c r="M206" i="3"/>
  <c r="L206" i="3"/>
  <c r="K206" i="3"/>
  <c r="J206" i="3"/>
  <c r="I206" i="3"/>
  <c r="M204" i="3"/>
  <c r="L204" i="3"/>
  <c r="K204" i="3"/>
  <c r="J204" i="3"/>
  <c r="I204" i="3"/>
  <c r="H204" i="3"/>
  <c r="H203" i="3" s="1"/>
  <c r="M54" i="3"/>
  <c r="L54" i="3"/>
  <c r="J54" i="3"/>
  <c r="J53" i="3" s="1"/>
  <c r="I54" i="3"/>
  <c r="I53" i="3" s="1"/>
  <c r="H54" i="3"/>
  <c r="M111" i="3"/>
  <c r="M110" i="3" s="1"/>
  <c r="L111" i="3"/>
  <c r="L110" i="3" s="1"/>
  <c r="K111" i="3"/>
  <c r="K110" i="3" s="1"/>
  <c r="J110" i="3"/>
  <c r="I110" i="3"/>
  <c r="H111" i="3"/>
  <c r="H110" i="3" s="1"/>
  <c r="M198" i="3"/>
  <c r="M197" i="3" s="1"/>
  <c r="L198" i="3"/>
  <c r="L197" i="3" s="1"/>
  <c r="K198" i="3"/>
  <c r="K197" i="3" s="1"/>
  <c r="H198" i="3"/>
  <c r="H197" i="3" s="1"/>
  <c r="H208" i="3" l="1"/>
  <c r="K208" i="3"/>
  <c r="J202" i="3"/>
  <c r="J208" i="3"/>
  <c r="M242" i="3"/>
  <c r="L208" i="3"/>
  <c r="K242" i="3"/>
  <c r="L242" i="3"/>
  <c r="H242" i="3"/>
  <c r="H202" i="3" s="1"/>
  <c r="H201" i="3" s="1"/>
  <c r="M208" i="3"/>
  <c r="I203" i="3"/>
  <c r="I202" i="3" s="1"/>
  <c r="M203" i="3"/>
  <c r="J203" i="3"/>
  <c r="K203" i="3"/>
  <c r="L203" i="3"/>
  <c r="K202" i="3" l="1"/>
  <c r="K201" i="3" s="1"/>
  <c r="L202" i="3"/>
  <c r="L201" i="3" s="1"/>
  <c r="J201" i="3"/>
  <c r="I201" i="3"/>
  <c r="M202" i="3"/>
  <c r="M201" i="3" s="1"/>
  <c r="H144" i="3"/>
  <c r="H126" i="3" s="1"/>
  <c r="H125" i="3" s="1"/>
  <c r="M123" i="3"/>
  <c r="M122" i="3" s="1"/>
  <c r="M121" i="3" s="1"/>
  <c r="L123" i="3"/>
  <c r="L122" i="3" s="1"/>
  <c r="L121" i="3" s="1"/>
  <c r="K123" i="3"/>
  <c r="K122" i="3" s="1"/>
  <c r="K121" i="3" s="1"/>
  <c r="J123" i="3"/>
  <c r="J122" i="3" s="1"/>
  <c r="J121" i="3" s="1"/>
  <c r="I123" i="3"/>
  <c r="I122" i="3" s="1"/>
  <c r="I121" i="3" s="1"/>
  <c r="H123" i="3"/>
  <c r="H122" i="3" s="1"/>
  <c r="H121" i="3" s="1"/>
  <c r="M117" i="3"/>
  <c r="M116" i="3" s="1"/>
  <c r="L117" i="3"/>
  <c r="L116" i="3" s="1"/>
  <c r="K117" i="3"/>
  <c r="K116" i="3" s="1"/>
  <c r="J117" i="3"/>
  <c r="J116" i="3" s="1"/>
  <c r="I117" i="3"/>
  <c r="I116" i="3" s="1"/>
  <c r="H117" i="3"/>
  <c r="H116" i="3" s="1"/>
  <c r="M114" i="3"/>
  <c r="M113" i="3" s="1"/>
  <c r="L114" i="3"/>
  <c r="L113" i="3" s="1"/>
  <c r="K114" i="3"/>
  <c r="K113" i="3" s="1"/>
  <c r="J114" i="3"/>
  <c r="J113" i="3" s="1"/>
  <c r="I114" i="3"/>
  <c r="I113" i="3" s="1"/>
  <c r="H114" i="3"/>
  <c r="H113" i="3" s="1"/>
  <c r="M102" i="3"/>
  <c r="M101" i="3" s="1"/>
  <c r="M100" i="3" s="1"/>
  <c r="L102" i="3"/>
  <c r="L101" i="3" s="1"/>
  <c r="L100" i="3" s="1"/>
  <c r="K102" i="3"/>
  <c r="K101" i="3" s="1"/>
  <c r="K100" i="3" s="1"/>
  <c r="J102" i="3"/>
  <c r="J101" i="3" s="1"/>
  <c r="J100" i="3" s="1"/>
  <c r="I101" i="3"/>
  <c r="I100" i="3" s="1"/>
  <c r="H102" i="3"/>
  <c r="H101" i="3" s="1"/>
  <c r="H100" i="3" s="1"/>
  <c r="M98" i="3"/>
  <c r="L98" i="3"/>
  <c r="K98" i="3"/>
  <c r="J98" i="3"/>
  <c r="I98" i="3"/>
  <c r="H98" i="3"/>
  <c r="M96" i="3"/>
  <c r="L96" i="3"/>
  <c r="K96" i="3"/>
  <c r="J96" i="3"/>
  <c r="I96" i="3"/>
  <c r="M94" i="3"/>
  <c r="L94" i="3"/>
  <c r="J94" i="3"/>
  <c r="I94" i="3"/>
  <c r="H94" i="3"/>
  <c r="M90" i="3"/>
  <c r="M89" i="3" s="1"/>
  <c r="L90" i="3"/>
  <c r="L89" i="3" s="1"/>
  <c r="K90" i="3"/>
  <c r="K89" i="3" s="1"/>
  <c r="J90" i="3"/>
  <c r="J89" i="3" s="1"/>
  <c r="I89" i="3"/>
  <c r="M86" i="3"/>
  <c r="L86" i="3"/>
  <c r="K86" i="3"/>
  <c r="J86" i="3"/>
  <c r="I86" i="3"/>
  <c r="H86" i="3"/>
  <c r="M83" i="3"/>
  <c r="L83" i="3"/>
  <c r="K83" i="3"/>
  <c r="J83" i="3"/>
  <c r="I83" i="3"/>
  <c r="H83" i="3"/>
  <c r="M81" i="3"/>
  <c r="L81" i="3"/>
  <c r="K81" i="3"/>
  <c r="J81" i="3"/>
  <c r="I81" i="3"/>
  <c r="H81" i="3"/>
  <c r="M79" i="3"/>
  <c r="L79" i="3"/>
  <c r="K79" i="3"/>
  <c r="J79" i="3"/>
  <c r="I79" i="3"/>
  <c r="H79" i="3"/>
  <c r="M77" i="3"/>
  <c r="L77" i="3"/>
  <c r="K77" i="3"/>
  <c r="J77" i="3"/>
  <c r="I77" i="3"/>
  <c r="H77" i="3"/>
  <c r="M72" i="3"/>
  <c r="M71" i="3" s="1"/>
  <c r="M70" i="3" s="1"/>
  <c r="L72" i="3"/>
  <c r="L71" i="3" s="1"/>
  <c r="L70" i="3" s="1"/>
  <c r="K72" i="3"/>
  <c r="K71" i="3" s="1"/>
  <c r="K70" i="3" s="1"/>
  <c r="J72" i="3"/>
  <c r="J71" i="3" s="1"/>
  <c r="J70" i="3" s="1"/>
  <c r="I72" i="3"/>
  <c r="I71" i="3" s="1"/>
  <c r="I70" i="3" s="1"/>
  <c r="H72" i="3"/>
  <c r="H71" i="3" s="1"/>
  <c r="H70" i="3" s="1"/>
  <c r="M62" i="3"/>
  <c r="L62" i="3"/>
  <c r="K62" i="3"/>
  <c r="J62" i="3"/>
  <c r="I62" i="3"/>
  <c r="H62" i="3"/>
  <c r="M65" i="3"/>
  <c r="L65" i="3"/>
  <c r="K65" i="3"/>
  <c r="J65" i="3"/>
  <c r="I65" i="3"/>
  <c r="H65" i="3"/>
  <c r="M58" i="3"/>
  <c r="L58" i="3"/>
  <c r="K58" i="3"/>
  <c r="J58" i="3"/>
  <c r="J42" i="3" s="1"/>
  <c r="I58" i="3"/>
  <c r="I42" i="3" s="1"/>
  <c r="H58" i="3"/>
  <c r="M53" i="3"/>
  <c r="L53" i="3"/>
  <c r="K53" i="3"/>
  <c r="H53" i="3"/>
  <c r="M33" i="3"/>
  <c r="M32" i="3" s="1"/>
  <c r="L33" i="3"/>
  <c r="L32" i="3" s="1"/>
  <c r="K33" i="3"/>
  <c r="K32" i="3" s="1"/>
  <c r="J33" i="3"/>
  <c r="J32" i="3" s="1"/>
  <c r="I32" i="3"/>
  <c r="H33" i="3"/>
  <c r="H32" i="3" s="1"/>
  <c r="M18" i="3"/>
  <c r="L18" i="3"/>
  <c r="K18" i="3"/>
  <c r="J18" i="3"/>
  <c r="I18" i="3"/>
  <c r="H18" i="3"/>
  <c r="L109" i="3" l="1"/>
  <c r="K109" i="3"/>
  <c r="I109" i="3"/>
  <c r="M109" i="3"/>
  <c r="H109" i="3"/>
  <c r="J109" i="3"/>
  <c r="H42" i="3"/>
  <c r="M42" i="3"/>
  <c r="K42" i="3"/>
  <c r="L42" i="3"/>
  <c r="K125" i="3"/>
  <c r="L125" i="3"/>
  <c r="I125" i="3"/>
  <c r="M125" i="3"/>
  <c r="J125" i="3"/>
  <c r="H93" i="3"/>
  <c r="H92" i="3" s="1"/>
  <c r="L93" i="3"/>
  <c r="L92" i="3" s="1"/>
  <c r="J93" i="3"/>
  <c r="J92" i="3" s="1"/>
  <c r="I93" i="3"/>
  <c r="I92" i="3" s="1"/>
  <c r="M93" i="3"/>
  <c r="M92" i="3" s="1"/>
  <c r="K93" i="3"/>
  <c r="K92" i="3" s="1"/>
  <c r="I76" i="3"/>
  <c r="I75" i="3" s="1"/>
  <c r="M76" i="3"/>
  <c r="M75" i="3" s="1"/>
  <c r="K76" i="3"/>
  <c r="K75" i="3" s="1"/>
  <c r="J76" i="3"/>
  <c r="J75" i="3" s="1"/>
  <c r="H76" i="3"/>
  <c r="H75" i="3" s="1"/>
  <c r="L76" i="3"/>
  <c r="L75" i="3" s="1"/>
  <c r="H61" i="3"/>
  <c r="L61" i="3"/>
  <c r="J61" i="3"/>
  <c r="J17" i="3" s="1"/>
  <c r="I61" i="3"/>
  <c r="I17" i="3" s="1"/>
  <c r="M61" i="3"/>
  <c r="K61" i="3"/>
  <c r="I74" i="3" l="1"/>
  <c r="H17" i="3"/>
  <c r="J74" i="3"/>
  <c r="J16" i="3" s="1"/>
  <c r="H74" i="3"/>
  <c r="K17" i="3"/>
  <c r="K74" i="3"/>
  <c r="M74" i="3"/>
  <c r="L74" i="3"/>
  <c r="M17" i="3"/>
  <c r="L17" i="3"/>
  <c r="H16" i="3" l="1"/>
  <c r="H278" i="3" s="1"/>
  <c r="I16" i="3"/>
  <c r="I278" i="3" s="1"/>
  <c r="K16" i="3"/>
  <c r="K278" i="3" s="1"/>
  <c r="J278" i="3"/>
  <c r="M16" i="3"/>
  <c r="M278" i="3" s="1"/>
  <c r="L16" i="3"/>
  <c r="L278" i="3" s="1"/>
</calcChain>
</file>

<file path=xl/sharedStrings.xml><?xml version="1.0" encoding="utf-8"?>
<sst xmlns="http://schemas.openxmlformats.org/spreadsheetml/2006/main" count="961" uniqueCount="468">
  <si>
    <t/>
  </si>
  <si>
    <t>000</t>
  </si>
  <si>
    <t>НАЛОГОВЫЕ И НЕНАЛОГОВЫЕ ДОХОДЫ</t>
  </si>
  <si>
    <t>Налоговые доходы</t>
  </si>
  <si>
    <t>НАЛОГИ НА ПРИБЫЛЬ, ДОХОДЫ</t>
  </si>
  <si>
    <t>182</t>
  </si>
  <si>
    <t>Федеральная налоговая служба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</si>
  <si>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</si>
  <si>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</si>
  <si>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</si>
  <si>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1 01 02010 01 1000 110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</si>
  <si>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</si>
  <si>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 xml:space="preserve">1 01 02020 01 0000 110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</si>
  <si>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</si>
  <si>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1 01 02020 01 1000 110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</si>
  <si>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</si>
  <si>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 xml:space="preserve">1 01 02030 01 0000 110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</si>
  <si>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</si>
  <si>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1 01 02030 01 1000 110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</si>
  <si>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</si>
  <si>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 xml:space="preserve">1 01 02040 01 0000 110 </t>
  </si>
  <si>
    <t xml:space="preserve">1 01 02040 01 1000 110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</si>
  <si>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</si>
  <si>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</si>
  <si>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</si>
  <si>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100</t>
  </si>
  <si>
    <t>Федеральное казначейство</t>
  </si>
  <si>
    <t xml:space="preserve">1 03 02230 01 0000 110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</si>
  <si>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</si>
  <si>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1 03 02240 01 0000 110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</si>
  <si>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</si>
  <si>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1 03 02250 01 0000 110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</si>
  <si>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</si>
  <si>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1 03 02260 01 0000 110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</si>
  <si>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</si>
  <si>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</si>
  <si>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НАЛОГИ НА ИМУЩЕСТВО</t>
  </si>
  <si>
    <t>ГОСУДАРСТВЕННАЯ ПОШЛИНА</t>
  </si>
  <si>
    <t>188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</si>
  <si>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</si>
  <si>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</si>
  <si>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</si>
  <si>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</si>
  <si>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</si>
  <si>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1 11 05070 00 0000 120 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</si>
  <si>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</si>
  <si>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1 11 05300 00 0000 120 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</si>
  <si>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</si>
  <si>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1 11 07000 00 0000 120 </t>
  </si>
  <si>
    <t>Платежи от государственных и муниципальных унитарных предприятий</t>
  </si>
  <si>
    <t xml:space="preserve">1 11 07010 00 0000 120 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</si>
  <si>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</si>
  <si>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ПЛАТЕЖИ ПРИ ПОЛЬЗОВАНИИ ПРИРОДНЫМИ РЕСУРСАМИ</t>
  </si>
  <si>
    <t>048</t>
  </si>
  <si>
    <t>Плата за негативное воздействие на окружающую среду</t>
  </si>
  <si>
    <t xml:space="preserve">1 12 01030 01 0000 120 </t>
  </si>
  <si>
    <t>Плата за сбросы загрязняющих веществ в водные объекты</t>
  </si>
  <si>
    <t xml:space="preserve">1 12 01030 01 6000 120 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</si>
  <si>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</si>
  <si>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 xml:space="preserve">1 12 01040 01 0000 120 </t>
  </si>
  <si>
    <t>Плата за размещение отходов производства и потребления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</si>
  <si>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</si>
  <si>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</si>
  <si>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</si>
  <si>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</si>
  <si>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</si>
  <si>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АДМИНИСТРАТИВНЫЕ ПЛАТЕЖИ И СБОРЫ</t>
  </si>
  <si>
    <t>Платежи, взимаемые государственными и муниципальными органами (организациями) за выполнение определенных функций</t>
  </si>
  <si>
    <t>ШТРАФЫ, САНКЦИИ, ВОЗМЕЩЕНИЕ УЩЕРБА</t>
  </si>
  <si>
    <t>161</t>
  </si>
  <si>
    <t>141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</si>
  <si>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</si>
  <si>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</si>
  <si>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</si>
  <si>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</si>
  <si>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Наименование группы источников доходов бюджетов/ наименование источника дохода бюджета</t>
  </si>
  <si>
    <t>Классификация доходов бюджета</t>
  </si>
  <si>
    <t>Номер реестровой записи*</t>
  </si>
  <si>
    <t>Код доходов бюджета</t>
  </si>
  <si>
    <t>Х</t>
  </si>
  <si>
    <t>Наименование кода доходов бюджета</t>
  </si>
  <si>
    <t>Федеральная служба по надзору в сфере природопользования</t>
  </si>
  <si>
    <t>Коды</t>
  </si>
  <si>
    <t>Форма по ОКУД</t>
  </si>
  <si>
    <t>Дата</t>
  </si>
  <si>
    <t>Глава по БК</t>
  </si>
  <si>
    <t>по ОКТМО</t>
  </si>
  <si>
    <t>по ОКЕИ</t>
  </si>
  <si>
    <t>Наименование бюджета</t>
  </si>
  <si>
    <t>тыс.рублей</t>
  </si>
  <si>
    <t xml:space="preserve">Единица измерения: </t>
  </si>
  <si>
    <t>Всего:</t>
  </si>
  <si>
    <t>* номер реестровой записи формируется в электронной форме в государственной интергрированной системе управления общественными финансами "Электронный бюджет"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</si>
  <si>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</si>
  <si>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</si>
  <si>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1 11 09000 00 0000 120</t>
  </si>
  <si>
    <t xml:space="preserve"> 1 11 09040 00 0000 120</t>
  </si>
  <si>
    <t>002</t>
  </si>
  <si>
    <t>Управление Министерства внутренних дел Российской Федерации по Амурской области</t>
  </si>
  <si>
    <t>ПРОЧИЕ НЕНАЛОГОВЫЕ ДОХОДЫ</t>
  </si>
  <si>
    <t>Прочие неналоговые доходы</t>
  </si>
  <si>
    <t>Дотации бюджетам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</si>
  <si>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</si>
  <si>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Субсидии бюджетам на реализацию федеральных целевых программ</t>
  </si>
  <si>
    <t>Субсидии бюджетам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</si>
  <si>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Субсидии бюджетам на поддержку государственных программ субъектов Российской Федерации  и муниципальных программ формирования современной городской среды</t>
  </si>
  <si>
    <t>Субсидии бюджетам 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</si>
  <si>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Субвенции бюджетам бюджетной системы Российской Федерации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</si>
  <si>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</si>
  <si>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</si>
  <si>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 xml:space="preserve"> 2 02 20051 00 0000 151</t>
  </si>
  <si>
    <t>2 02 25527 00 0000 151</t>
  </si>
  <si>
    <t>2 02 25558 00 0000 151</t>
  </si>
  <si>
    <t>Доходы бюджетов бюджетной системы Российской Федерации от возврата организациями остатков субсидий прошлых лет</t>
  </si>
  <si>
    <t>Код строки **</t>
  </si>
  <si>
    <t>**- код строки  формируется в электронной форме в государственной интергрированной системе управления общественными финансами "Электронный бюджет"</t>
  </si>
  <si>
    <t>Реестр источников доходов городского бюджета</t>
  </si>
  <si>
    <t>Финансовое Управление Администрации города Тынды</t>
  </si>
  <si>
    <t>Наименование главного администратора доходов городского бюджета</t>
  </si>
  <si>
    <t>Показатели прогноза доходов бюджета по источнику доходов бюджета, сформированные в целях составления и утверждения нормативного правового акта о городском  бюджете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</si>
  <si>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</si>
  <si>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</si>
  <si>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 xml:space="preserve">1 05 02010 02 1000 110 </t>
  </si>
  <si>
    <t xml:space="preserve">1 05 02010 02 0000 110 </t>
  </si>
  <si>
    <t>Единый налог на вмененный доход для отдельных видов деятельности (за налоговые периоды, истекшие до 1 января 2011 года)</t>
  </si>
  <si>
    <t xml:space="preserve">1 05 02020 02 0000 110 </t>
  </si>
  <si>
    <t xml:space="preserve">1 05 02020 02 1000 110 </t>
  </si>
  <si>
    <t>Единый налог на вмененный доход для отдельных видов деятельности (за налоговые периоды, истекшие до 1 января 2011 года)(сумма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</si>
  <si>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</si>
  <si>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</si>
  <si>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</si>
  <si>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 xml:space="preserve">1 05 04010 02 0000 110 </t>
  </si>
  <si>
    <t xml:space="preserve">1 05 04010 02 1000 110 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</si>
  <si>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</si>
  <si>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</si>
  <si>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1 06 01020 04 0000 110 </t>
  </si>
  <si>
    <t>Земельный налог</t>
  </si>
  <si>
    <t>Земельный налог с организаций</t>
  </si>
  <si>
    <t>Земельный налог с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</si>
  <si>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</si>
  <si>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</si>
  <si>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</si>
  <si>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 xml:space="preserve">1 06 03000 00 0000 110 </t>
  </si>
  <si>
    <t xml:space="preserve">1 06 04000 00 0000 110 </t>
  </si>
  <si>
    <t>Государственная пошлина по делам, рассматриваемым в судах общей юрисдикции, мировыми судьями</t>
  </si>
  <si>
    <t xml:space="preserve">1 08 03000 01 0000 110 </t>
  </si>
  <si>
    <t xml:space="preserve">1 08 03010 01 1000 110 </t>
  </si>
  <si>
    <t>222</t>
  </si>
  <si>
    <t>Администрация города Тынды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</si>
  <si>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</si>
  <si>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</si>
  <si>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Комитет по управлению муниципальным имуществом Администрации города Тынды</t>
  </si>
  <si>
    <t>003</t>
  </si>
  <si>
    <t xml:space="preserve">1 11 05012 04 0000 120 </t>
  </si>
  <si>
    <t xml:space="preserve">1 11 05010 00 0000 120 </t>
  </si>
  <si>
    <t xml:space="preserve">1 11 05024 04 0000 120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</si>
  <si>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</si>
  <si>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</si>
  <si>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 xml:space="preserve">1 11 05074 04 0000 120 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</si>
  <si>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</si>
  <si>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1 11 05312 04 0000 120 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</si>
  <si>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</si>
  <si>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 xml:space="preserve">1 11 05310 00 0000 120 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</si>
  <si>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</si>
  <si>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1 11 07014 04 0000 120 </t>
  </si>
  <si>
    <t xml:space="preserve">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</si>
  <si>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</si>
  <si>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компенсации затрат бюджетов городских округов</t>
  </si>
  <si>
    <t>Комитет по культуре Администрации города Тынды</t>
  </si>
  <si>
    <t>Прочие доходы от компенсации затрат  государства</t>
  </si>
  <si>
    <t xml:space="preserve">1 13 02990 00 0000 130 </t>
  </si>
  <si>
    <t xml:space="preserve">1 13 02994 04 0000 130 </t>
  </si>
  <si>
    <t>008</t>
  </si>
  <si>
    <t>Доходы от продажи квартир</t>
  </si>
  <si>
    <t>Доходы от продажи квартир, находящихся в собственности городских округов</t>
  </si>
  <si>
    <t xml:space="preserve">1 14 01000 00 0000 410 </t>
  </si>
  <si>
    <t xml:space="preserve">1 14 01040 04 0000 410 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</si>
  <si>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</si>
  <si>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1 14 02040 04 0000 410 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</si>
  <si>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</si>
  <si>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1 14 02043 04 0000 410 </t>
  </si>
  <si>
    <t xml:space="preserve">1 14 06010 00 0000 430 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</si>
  <si>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</si>
  <si>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</si>
  <si>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1 14 06012 04 0000 430 </t>
  </si>
  <si>
    <t xml:space="preserve">1 15 02040 04 0000 140 </t>
  </si>
  <si>
    <t>Федеральная служба по надзору в сфере защиты прав потребителей и благополучия человека по Амурской области</t>
  </si>
  <si>
    <t>Управление федеральной службы государственной регистрации, кадастра и картографии по Амурской области</t>
  </si>
  <si>
    <t>321</t>
  </si>
  <si>
    <t>Управление федеральной службы по ветеринарному и фитосанитарному надзору по Забайкальскому краю и Амурской области</t>
  </si>
  <si>
    <t>081</t>
  </si>
  <si>
    <t>Прочие неналоговые доходы бюджетов городских округов</t>
  </si>
  <si>
    <t>1 17 05040 04 0000 180</t>
  </si>
  <si>
    <t>Дотации бюджетам городских округов на поддержку мер по обеспечению сбалансированности бюджетов</t>
  </si>
  <si>
    <t>Дотации бюджетам городских округов на выравнивание бюджетной обеспеченности</t>
  </si>
  <si>
    <t>Субсидии бюджетам городских округов на реализацию федеральных целевых программ</t>
  </si>
  <si>
    <t xml:space="preserve"> 2 02 20051 04 0000 151</t>
  </si>
  <si>
    <t>Субсидии бюджетам городских округов на обеспечение мероприятий по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</si>
  <si>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 на обеспечение мероприятий по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</si>
  <si>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округов на реализацию мероприятий государственной программы Российской Федерации "Доступная среда" на 2011 - 2020 годы</t>
  </si>
  <si>
    <t xml:space="preserve"> 2 02 25027 00 0000 151</t>
  </si>
  <si>
    <t xml:space="preserve"> 2 02 25027 04 0000 151</t>
  </si>
  <si>
    <t>Субсидии бюджетам  на реализацию мероприятий государственной программы Российской Федерации "Доступная среда" на 2011 - 2020 годы</t>
  </si>
  <si>
    <t>Субсидии бюджетам городских округов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</si>
  <si>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2 02 25527 04 0000 151</t>
  </si>
  <si>
    <t>Субсидии бюджетам городских округов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</si>
  <si>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Субсидии бюджетам городских округов 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</si>
  <si>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Прочие субсидии бюджетам городских округов</t>
  </si>
  <si>
    <t xml:space="preserve">Прочие субсидии </t>
  </si>
  <si>
    <t>Управление образования Администрации города Тынды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</si>
  <si>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</si>
  <si>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014</t>
  </si>
  <si>
    <t>Субвенции бюджетам  на содержание ребенка в семье опекуна и приемной семье, а также вознаграждение, причитающееся приемному родителю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</si>
  <si>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</si>
  <si>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</si>
  <si>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</si>
  <si>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 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</si>
  <si>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Прочие субвенции бюджетам городских округов</t>
  </si>
  <si>
    <t>Прочие субвенции</t>
  </si>
  <si>
    <t>Доходы бюджетов городских округов от возврата бюджетными учреждениями остатков субсидий прошлых лет</t>
  </si>
  <si>
    <t>Доходы бюджетов городских округов от возврата автономными учреждениями остатков субсидий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</si>
  <si>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</si>
  <si>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</si>
  <si>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Наименование финансового органа</t>
  </si>
  <si>
    <t xml:space="preserve">1 06 01020 04 1000 110 </t>
  </si>
  <si>
    <t xml:space="preserve">1 06 03032 04 1000 110 </t>
  </si>
  <si>
    <t xml:space="preserve">1 06 04042 04 1000 110 </t>
  </si>
  <si>
    <t>1 12 01010 01 0000 120</t>
  </si>
  <si>
    <t xml:space="preserve"> 12 01010 01 6000 120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</si>
  <si>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</si>
  <si>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</si>
  <si>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2 02 25558 04 0000 151</t>
  </si>
  <si>
    <t>Доходы бюджетов городских округов от возврата организациями остатков субсидий прошлых лет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</si>
  <si>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</si>
  <si>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городской бюджет</t>
  </si>
  <si>
    <t xml:space="preserve">  на очередной финансовый год
 </t>
  </si>
  <si>
    <t xml:space="preserve">  на первый год планового периода
 </t>
  </si>
  <si>
    <t xml:space="preserve">  на второй год планового периода
 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</si>
  <si>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</si>
  <si>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</si>
  <si>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</si>
  <si>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 xml:space="preserve">1 12 01041 01 6000 120 </t>
  </si>
  <si>
    <t xml:space="preserve">1 14 06020 00 0000 430 </t>
  </si>
  <si>
    <t xml:space="preserve">1 14 06024 04 0000 430 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</si>
  <si>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</si>
  <si>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Администрация города Тынды</t>
  </si>
  <si>
    <t xml:space="preserve">Субсидии бюджетам  на адресную поддержку спортивных организаций, осуществляющих подготовку спортивного резерва для сборных команд Российской Федерации </t>
  </si>
  <si>
    <t>Субсидии бюджетам  на  мероприятия по переселению граждан из ветхого и аварийного жилья в зоне Байкало - Амурскгой магистрали</t>
  </si>
  <si>
    <t>Субсидии бюджетам  городских округов на  мероприятия по переселению граждан из ветхого и аварийного жилья в зоне Байкало - Амурскгой магистрали</t>
  </si>
  <si>
    <t>Субсидии бюджетам  на реализацию мероприятий по обеспечению жильем молодых семей</t>
  </si>
  <si>
    <t>Субсидии городских округов бюджетам  на реализацию мероприятий по обеспечению жильем молодых семей</t>
  </si>
  <si>
    <t>Налог, взимаемый в связи с применением упрощенной системы налогообложения</t>
  </si>
  <si>
    <t xml:space="preserve">1 05 01000 00 0000 110 </t>
  </si>
  <si>
    <t xml:space="preserve">1 05 01010 01 0000 110 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</si>
  <si>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</si>
  <si>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</si>
  <si>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1 05 01020 01 0000 110 </t>
  </si>
  <si>
    <t xml:space="preserve">1 05 01011 01 0000 110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</si>
  <si>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</si>
  <si>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Субсидии бюджетам на финансовое обеспечение отдельных полномочий</t>
  </si>
  <si>
    <t>Субсидии бюджетам городских округов на финансовое обеспечение отдельных полномочий</t>
  </si>
  <si>
    <t>2 19 60010 04 0000 150</t>
  </si>
  <si>
    <t>2 19 00000 02 0000 150</t>
  </si>
  <si>
    <t>2 18 04020 04 0000 150</t>
  </si>
  <si>
    <t>2 18 04010 04 0000 150</t>
  </si>
  <si>
    <t>2 18 04000 04 0000 150</t>
  </si>
  <si>
    <t>2 18 04000 00 0000 150</t>
  </si>
  <si>
    <t>2 02 39999 04 0000 150</t>
  </si>
  <si>
    <t>2 02 39999 00 0000 150</t>
  </si>
  <si>
    <t>2 02 35120 04 0000 150</t>
  </si>
  <si>
    <t>2 02 35120 00 0000 150</t>
  </si>
  <si>
    <t>2 02 35082 04 0000 150</t>
  </si>
  <si>
    <t>2 02 35082 00 0000 150</t>
  </si>
  <si>
    <t>2 02 30027 04 0000 150</t>
  </si>
  <si>
    <t>2 02 30027 00 0000 150</t>
  </si>
  <si>
    <t>2 02 29999 04 0000 150</t>
  </si>
  <si>
    <t>2 02 29999 00 0000 150</t>
  </si>
  <si>
    <t>2 02 29998 04 0000 150</t>
  </si>
  <si>
    <t>2 02 29998 00 0000 150</t>
  </si>
  <si>
    <t>2 02 25555 04 0000 150</t>
  </si>
  <si>
    <t>2 02 25555 00 0000 150</t>
  </si>
  <si>
    <t xml:space="preserve"> 2 02 25497 04 0000 150</t>
  </si>
  <si>
    <t xml:space="preserve"> 2 02 25497 00 0000 150</t>
  </si>
  <si>
    <t xml:space="preserve"> 2 02 25081 04 0000 150</t>
  </si>
  <si>
    <t xml:space="preserve"> 2 02 25081 00 0000 150</t>
  </si>
  <si>
    <t xml:space="preserve"> 2 02 25023 04 0000 150</t>
  </si>
  <si>
    <t xml:space="preserve"> 2 02 25023 00 0000 150</t>
  </si>
  <si>
    <t xml:space="preserve"> 2 02 20300 04 0000 150</t>
  </si>
  <si>
    <t xml:space="preserve"> 2 02 20300 00 0000 150</t>
  </si>
  <si>
    <t>2 02 15002 04 0000 150</t>
  </si>
  <si>
    <t>2 02 15002 00 0000 150</t>
  </si>
  <si>
    <t>2 02 15001 04 0000 150</t>
  </si>
  <si>
    <t>2 02 15001 00 0000 150</t>
  </si>
  <si>
    <t>2 02 30029 00 0000 150</t>
  </si>
  <si>
    <t>2 02 30029 04 0000 150</t>
  </si>
  <si>
    <t>Управление муниципального имуществаи земельных  отношений  Администрации города Тынды</t>
  </si>
  <si>
    <t>Управление культуры, искусства, кинофикации и архивного дела Администрации города Тынды</t>
  </si>
  <si>
    <t xml:space="preserve"> 2 02 25210 04 0000 150</t>
  </si>
  <si>
    <t>ПРОЧИЕ БЕЗВОЗМЕЗДНЫЕ ПОСТУПЛЕНИЯ</t>
  </si>
  <si>
    <t>2 07 04000 04 0000 150</t>
  </si>
  <si>
    <t>Прочие безвозмездные поступления в бюджеты городских округов</t>
  </si>
  <si>
    <t>2 07 04050 04 0000 150</t>
  </si>
  <si>
    <t>018</t>
  </si>
  <si>
    <t>Прогноз доходов бюджета на 2020 год (уточненный план на 01.10.2020 года)</t>
  </si>
  <si>
    <t>на 01 октября 2020 года</t>
  </si>
  <si>
    <t>Оценка исполнения 2020 года</t>
  </si>
  <si>
    <t>Кассовые поступления в текущем финансовом году            (по состоянию на 01.10.2020 года)</t>
  </si>
  <si>
    <t xml:space="preserve">1 03 02231 01 0000 110 </t>
  </si>
  <si>
    <t xml:space="preserve">1 03 02241 01 0000 110 </t>
  </si>
  <si>
    <t xml:space="preserve">1 03 02251 01 0000 110 </t>
  </si>
  <si>
    <t xml:space="preserve">1 03 02261 01 0000 110 </t>
  </si>
  <si>
    <t>Управление муниципального имущества и земельных  отношений  Администрации города Тынды</t>
  </si>
  <si>
    <t>013</t>
  </si>
  <si>
    <t>Финансовое управление Администрации города Тынды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</si>
  <si>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</si>
  <si>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914</t>
  </si>
  <si>
    <t xml:space="preserve">1 16 01053 01 0035 140 </t>
  </si>
  <si>
    <t xml:space="preserve">1 16 01053 01 0000 140 </t>
  </si>
  <si>
    <t xml:space="preserve">1 16 01050 01 0000 140 </t>
  </si>
  <si>
    <t xml:space="preserve">1 16 01000 01 0000 140 </t>
  </si>
  <si>
    <t>900</t>
  </si>
  <si>
    <t xml:space="preserve">1 16 01053 01 0059 140 </t>
  </si>
  <si>
    <t xml:space="preserve">1 16 01053 01 9000 140 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</si>
  <si>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</si>
  <si>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 xml:space="preserve">1 16 01083 01 0000 140 </t>
  </si>
  <si>
    <t xml:space="preserve">1 16 01083 01 0281 140 </t>
  </si>
  <si>
    <t xml:space="preserve">1 16 01080 01 0000 140 </t>
  </si>
  <si>
    <t xml:space="preserve">1 16 01060 01 0000 140 </t>
  </si>
  <si>
    <t xml:space="preserve">1 16 01063 01 0008 140 </t>
  </si>
  <si>
    <t xml:space="preserve">1 16 01063 01 0009 140 </t>
  </si>
  <si>
    <t xml:space="preserve">1 16 01063 01 0101 140 </t>
  </si>
  <si>
    <t xml:space="preserve">1 16 01063 01 9000 140 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</si>
  <si>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</si>
  <si>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</si>
  <si>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</si>
  <si>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 xml:space="preserve">1 16 01130 01 0000 140 </t>
  </si>
  <si>
    <t xml:space="preserve">1 16 01133 01 0000 140 </t>
  </si>
  <si>
    <t xml:space="preserve">1 16 01133 01 9000 140 </t>
  </si>
  <si>
    <t xml:space="preserve">1 16 01140 01 0000 140 </t>
  </si>
  <si>
    <t xml:space="preserve">1 16 01143 01 0000 140 </t>
  </si>
  <si>
    <t xml:space="preserve">1 16 01143 01 0002 140 </t>
  </si>
  <si>
    <t xml:space="preserve">1 16 01143 01 0016 140 </t>
  </si>
  <si>
    <t xml:space="preserve">1 16 01143 01 9000 140 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</si>
  <si>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</si>
  <si>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</si>
  <si>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1 16 01150 01 0000 140 </t>
  </si>
  <si>
    <t xml:space="preserve">1 16 01153 01 0005 140 </t>
  </si>
  <si>
    <t xml:space="preserve">1 16 01153 01 0006 140 </t>
  </si>
  <si>
    <t xml:space="preserve">1 16 01153 01 9000 140 </t>
  </si>
  <si>
    <t xml:space="preserve">1 16 01170 01 0000 140 </t>
  </si>
  <si>
    <t xml:space="preserve">1 16 01173 01 0007 140 </t>
  </si>
  <si>
    <t xml:space="preserve">1 16 01173 01 9000 140 </t>
  </si>
  <si>
    <t xml:space="preserve">1 16 01173 01 0000 140 </t>
  </si>
  <si>
    <t xml:space="preserve">1 16 01190 01 0000 140 </t>
  </si>
  <si>
    <t xml:space="preserve">1 16 01193 01 0005 140 </t>
  </si>
  <si>
    <t xml:space="preserve">1 16 01193 01 0007 140 </t>
  </si>
  <si>
    <t xml:space="preserve">1 16 01193 01 0013 140 </t>
  </si>
  <si>
    <t xml:space="preserve">1 16 01193 01 0020 140 </t>
  </si>
  <si>
    <t xml:space="preserve">1 16 01193 01 0029 140 </t>
  </si>
  <si>
    <t xml:space="preserve">1 16 01193 01 9000 140 </t>
  </si>
  <si>
    <t xml:space="preserve">1 16 01200 01 0000 140 </t>
  </si>
  <si>
    <t xml:space="preserve">1 16 01203 01 0000 140 </t>
  </si>
  <si>
    <t xml:space="preserve">1 16 01203 01 0006 140 </t>
  </si>
  <si>
    <t xml:space="preserve">1 16 01203 01 0007 140 </t>
  </si>
  <si>
    <t xml:space="preserve">1 16 01203 01 0021 140 </t>
  </si>
  <si>
    <t xml:space="preserve">1 16 01203 01 0025 140 </t>
  </si>
  <si>
    <t>924</t>
  </si>
  <si>
    <t>928</t>
  </si>
  <si>
    <t xml:space="preserve">1 16 01203 01 9000 140 </t>
  </si>
  <si>
    <t xml:space="preserve">1 16 01330 01 0000 140 </t>
  </si>
  <si>
    <t xml:space="preserve">1 16 01332 01 0000 140 </t>
  </si>
  <si>
    <t xml:space="preserve">1 16 07000 01 0000 140 </t>
  </si>
  <si>
    <t xml:space="preserve">1 16 07010 04 0000 140 </t>
  </si>
  <si>
    <t xml:space="preserve">1 16 07010 00 0000 140 </t>
  </si>
  <si>
    <t xml:space="preserve">1 16 07090 00 0000 140 </t>
  </si>
  <si>
    <t xml:space="preserve">1 16 07090 04 0000 140 </t>
  </si>
  <si>
    <t>1 16 10000 00 0000 140</t>
  </si>
  <si>
    <t>1 16 10120 00 0000 140</t>
  </si>
  <si>
    <t>1 16 10123 01 0000 140</t>
  </si>
  <si>
    <t>1 16 10123 01 0041 140</t>
  </si>
  <si>
    <t>150</t>
  </si>
  <si>
    <t>1 16 10129 01 0000 140</t>
  </si>
  <si>
    <t>Министерство юстиции Амурской области</t>
  </si>
  <si>
    <t>Министерство  образования и науки  Амурской области</t>
  </si>
  <si>
    <t>Министерство природных ресурсов Амурской области</t>
  </si>
  <si>
    <t>Министерство лесного хозяйства и пожарной безопасности Амурской области</t>
  </si>
  <si>
    <t>Управление Федеральной антимонопольной службы по Амурской области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</si>
  <si>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</si>
  <si>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</si>
  <si>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</si>
  <si>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</si>
  <si>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</si>
  <si>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</si>
  <si>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</si>
  <si>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</si>
  <si>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</si>
  <si>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</si>
  <si>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</si>
  <si>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норм и правил по предупреждению и ликвидации чрезвычайных ситуаций)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</si>
  <si>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</si>
  <si>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</si>
  <si>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уклонение от исполнения административного наказания)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</si>
  <si>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</si>
  <si>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</si>
  <si>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</si>
  <si>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действующим до 1 января 2020 года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</si>
  <si>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</si>
  <si>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</si>
  <si>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</si>
  <si>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</si>
  <si>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</si>
  <si>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1 16 01063 01 0000 140 </t>
  </si>
  <si>
    <t xml:space="preserve">1 16 01153 01 0000 140 </t>
  </si>
  <si>
    <t xml:space="preserve">1 16 01193 01 0000 140 </t>
  </si>
  <si>
    <t>2 02 35303 00 0000 150</t>
  </si>
  <si>
    <t>2 02 35303 04 0000 150</t>
  </si>
  <si>
    <t>2 02 35304 00 0000 150</t>
  </si>
  <si>
    <t>2 02 35304 04 0000 150</t>
  </si>
  <si>
    <t>Иные межбюджетные трансферты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</si>
  <si>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</si>
  <si>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20245424000000150</t>
  </si>
  <si>
    <t>20245424040000150</t>
  </si>
  <si>
    <t>20249999040000150</t>
  </si>
  <si>
    <t>20249999000000150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</si>
  <si>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</si>
  <si>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</si>
  <si>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 xml:space="preserve"> 2 02 25229 04 0000 150</t>
  </si>
  <si>
    <t xml:space="preserve"> 2 02 25229 00 0000 150</t>
  </si>
  <si>
    <t xml:space="preserve"> 2 02 25466 00 0000 150</t>
  </si>
  <si>
    <t>21800000000000000</t>
  </si>
  <si>
    <t>Субвенции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</si>
  <si>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</si>
  <si>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</si>
  <si>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</si>
  <si>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бюджетам городских округов на приобретение спортивного оборудования и инвентаря для приведения организаций спортивной подготовки в нормальное состояние</t>
  </si>
  <si>
    <t>Субсидии бюджетам на приобретение спортивного оборудования и инвентаря для приведения организаций спортивной подготовки в нормальное состояние</t>
  </si>
  <si>
    <t>Управление молодежной и семейной политики, физической культуры и спорта Администрации города Тынды</t>
  </si>
  <si>
    <t xml:space="preserve"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</t>
  </si>
  <si>
    <t xml:space="preserve"> 2 02 25466 04 0000 150</t>
  </si>
  <si>
    <t xml:space="preserve"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</t>
  </si>
  <si>
    <t>Доходы от денежных взысканий (штрафов), поступающие в счет погашения задолженности, образовавшейся до 1 января 2020 года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</si>
  <si>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</si>
  <si>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</si>
  <si>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Платежи в целях возмещения причиненного ущерба (убытков)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</si>
  <si>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</si>
  <si>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</si>
  <si>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</si>
  <si>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</si>
  <si>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1 05 01011 01 1000 110 </t>
  </si>
  <si>
    <t xml:space="preserve">1 05 01021 01 1000 110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</si>
  <si>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</si>
  <si>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</si>
  <si>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</si>
  <si>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</si>
  <si>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</si>
  <si>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</si>
  <si>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</si>
  <si>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</si>
  <si>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</si>
  <si>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</si>
  <si>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</si>
  <si>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</si>
  <si>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</si>
  <si>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</si>
  <si>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</si>
  <si>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</t>
  </si>
  <si>
    <t>Федеральная служба по труду и занятости</t>
  </si>
  <si>
    <t>Контрольно-счетная палата города Тынды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</si>
</sst>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?"/>
    <numFmt numFmtId="165" formatCode="#,##0.0"/>
    <numFmt numFmtId="166" formatCode="_-* #,##0.0\ _₽_-;\-* #,##0.0\ _₽_-;_-* &quot;-&quot;??\ _₽_-;_-@_-"/>
    <numFmt numFmtId="167" formatCode="0.0"/>
    <numFmt numFmtId="168" formatCode="#,##0.00\ _₽"/>
  </numFmts>
  <fonts count="21">
    <font>
      <sz val="10"/>
      <name val="Arial Cyr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0"/>
      <name val="Times New Roman CYR"/>
      <family val="1"/>
      <charset val="204"/>
    </font>
    <font>
      <sz val="10"/>
      <color rgb="FF000000"/>
      <name val="Times Roman"/>
      <family val="1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Times Roman"/>
      <family val="1"/>
    </font>
    <font>
      <sz val="10"/>
      <color theme="1"/>
      <name val="Times New Roman"/>
      <family val="1"/>
      <charset val="204"/>
    </font>
    <font>
      <b/>
      <sz val="10"/>
      <name val="Arial Cyr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9"/>
      <color rgb="FF000000"/>
      <name val="Times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BFC5D2"/>
      </right>
      <top/>
      <bottom/>
      <diagonal/>
    </border>
    <border>
      <left style="thin">
        <color indexed="64"/>
      </left>
      <right style="thin">
        <color rgb="FFBFC5D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BFC5D2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rgb="FFBFC5D2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48">
    <xf numFmtId="0" fontId="0" fillId="0" borderId="0" xfId="0"/>
    <xf numFmtId="0" fontId="0" fillId="0" borderId="0" xfId="0" applyFont="1"/>
    <xf numFmtId="164" fontId="4" fillId="2" borderId="1" xfId="0" applyNumberFormat="1" applyFont="1" applyFill="1" applyBorder="1" applyAlignment="1">
      <alignment horizontal="justify" vertical="center" wrapText="1"/>
    </xf>
    <xf numFmtId="166" fontId="2" fillId="2" borderId="0" xfId="1" applyNumberFormat="1" applyFont="1" applyFill="1" applyBorder="1" applyAlignment="1">
      <alignment horizontal="distributed" wrapText="1"/>
    </xf>
    <xf numFmtId="0" fontId="0" fillId="2" borderId="1" xfId="0" applyFont="1" applyFill="1" applyBorder="1"/>
    <xf numFmtId="0" fontId="2" fillId="2" borderId="14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2" borderId="14" xfId="0" applyFont="1" applyFill="1" applyBorder="1" applyAlignment="1">
      <alignment horizontal="left" vertical="center" wrapText="1"/>
    </xf>
    <xf numFmtId="0" fontId="4" fillId="2" borderId="15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2" fillId="2" borderId="17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164" fontId="8" fillId="2" borderId="1" xfId="0" applyNumberFormat="1" applyFont="1" applyFill="1" applyBorder="1" applyAlignment="1">
      <alignment horizontal="justify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0" fontId="1" fillId="2" borderId="7" xfId="0" applyNumberFormat="1" applyFont="1" applyFill="1" applyBorder="1" applyAlignment="1" applyProtection="1">
      <alignment horizontal="left" vertical="center" wrapText="1"/>
    </xf>
    <xf numFmtId="164" fontId="2" fillId="2" borderId="7" xfId="0" applyNumberFormat="1" applyFont="1" applyFill="1" applyBorder="1" applyAlignment="1">
      <alignment horizontal="justify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justify" vertical="center" wrapText="1"/>
    </xf>
    <xf numFmtId="164" fontId="5" fillId="2" borderId="7" xfId="0" applyNumberFormat="1" applyFont="1" applyFill="1" applyBorder="1" applyAlignment="1">
      <alignment horizontal="center" vertical="center" wrapText="1"/>
    </xf>
    <xf numFmtId="164" fontId="4" fillId="2" borderId="7" xfId="0" applyNumberFormat="1" applyFont="1" applyFill="1" applyBorder="1" applyAlignment="1">
      <alignment horizontal="justify" vertical="center" wrapText="1"/>
    </xf>
    <xf numFmtId="0" fontId="0" fillId="2" borderId="2" xfId="0" applyFont="1" applyFill="1" applyBorder="1"/>
    <xf numFmtId="164" fontId="8" fillId="2" borderId="2" xfId="0" applyNumberFormat="1" applyFont="1" applyFill="1" applyBorder="1" applyAlignment="1">
      <alignment horizontal="justify" vertical="center" wrapText="1"/>
    </xf>
    <xf numFmtId="164" fontId="3" fillId="2" borderId="2" xfId="0" applyNumberFormat="1" applyFont="1" applyFill="1" applyBorder="1" applyAlignment="1" applyProtection="1">
      <alignment horizontal="left" vertical="center" wrapText="1"/>
    </xf>
    <xf numFmtId="164" fontId="1" fillId="2" borderId="7" xfId="0" applyNumberFormat="1" applyFont="1" applyFill="1" applyBorder="1" applyAlignment="1" applyProtection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 applyProtection="1">
      <alignment horizontal="left" vertical="center" wrapText="1"/>
    </xf>
    <xf numFmtId="49" fontId="1" fillId="2" borderId="7" xfId="0" applyNumberFormat="1" applyFont="1" applyFill="1" applyBorder="1" applyAlignment="1" applyProtection="1">
      <alignment horizontal="left" vertical="center" wrapText="1"/>
    </xf>
    <xf numFmtId="164" fontId="2" fillId="2" borderId="0" xfId="0" applyNumberFormat="1" applyFont="1" applyFill="1" applyBorder="1" applyAlignment="1">
      <alignment horizontal="justify" vertical="center" wrapText="1"/>
    </xf>
    <xf numFmtId="0" fontId="0" fillId="2" borderId="0" xfId="0" applyFont="1" applyFill="1"/>
    <xf numFmtId="0" fontId="12" fillId="2" borderId="6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 applyProtection="1">
      <alignment horizontal="left" vertical="center" wrapText="1"/>
    </xf>
    <xf numFmtId="0" fontId="1" fillId="2" borderId="7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left" vertical="center" wrapText="1"/>
    </xf>
    <xf numFmtId="0" fontId="3" fillId="2" borderId="7" xfId="0" applyNumberFormat="1" applyFont="1" applyFill="1" applyBorder="1" applyAlignment="1" applyProtection="1">
      <alignment horizontal="left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0" fillId="2" borderId="0" xfId="0" applyFont="1" applyFill="1" applyBorder="1"/>
    <xf numFmtId="164" fontId="2" fillId="2" borderId="6" xfId="0" applyNumberFormat="1" applyFont="1" applyFill="1" applyBorder="1" applyAlignment="1">
      <alignment horizontal="justify" vertical="center" wrapText="1"/>
    </xf>
    <xf numFmtId="0" fontId="1" fillId="2" borderId="1" xfId="0" applyNumberFormat="1" applyFont="1" applyFill="1" applyBorder="1" applyAlignment="1" applyProtection="1">
      <alignment horizontal="left" vertical="center" wrapText="1"/>
    </xf>
    <xf numFmtId="164" fontId="5" fillId="2" borderId="6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right" vertical="center" wrapText="1"/>
    </xf>
    <xf numFmtId="49" fontId="7" fillId="2" borderId="7" xfId="0" applyNumberFormat="1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justify" vertical="center" wrapText="1"/>
    </xf>
    <xf numFmtId="0" fontId="14" fillId="2" borderId="0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0" fillId="2" borderId="12" xfId="0" applyFont="1" applyFill="1" applyBorder="1"/>
    <xf numFmtId="0" fontId="3" fillId="2" borderId="1" xfId="0" applyNumberFormat="1" applyFont="1" applyFill="1" applyBorder="1" applyAlignment="1" applyProtection="1">
      <alignment horizontal="left" vertical="center" wrapText="1"/>
    </xf>
    <xf numFmtId="49" fontId="2" fillId="2" borderId="8" xfId="0" applyNumberFormat="1" applyFont="1" applyFill="1" applyBorder="1" applyAlignment="1">
      <alignment horizontal="right" vertical="center" wrapText="1"/>
    </xf>
    <xf numFmtId="0" fontId="1" fillId="2" borderId="9" xfId="0" applyNumberFormat="1" applyFont="1" applyFill="1" applyBorder="1" applyAlignment="1" applyProtection="1">
      <alignment horizontal="left" vertical="center" wrapText="1"/>
    </xf>
    <xf numFmtId="0" fontId="1" fillId="2" borderId="13" xfId="0" applyNumberFormat="1" applyFont="1" applyFill="1" applyBorder="1" applyAlignment="1" applyProtection="1">
      <alignment horizontal="left" vertical="center" wrapText="1"/>
    </xf>
    <xf numFmtId="49" fontId="2" fillId="2" borderId="18" xfId="0" applyNumberFormat="1" applyFont="1" applyFill="1" applyBorder="1" applyAlignment="1">
      <alignment horizontal="right" vertical="center" wrapText="1"/>
    </xf>
    <xf numFmtId="0" fontId="1" fillId="2" borderId="18" xfId="0" applyNumberFormat="1" applyFont="1" applyFill="1" applyBorder="1" applyAlignment="1" applyProtection="1">
      <alignment horizontal="left" vertical="center" wrapText="1"/>
    </xf>
    <xf numFmtId="0" fontId="14" fillId="2" borderId="2" xfId="0" applyFont="1" applyFill="1" applyBorder="1" applyAlignment="1">
      <alignment horizontal="justify" vertical="center" wrapText="1"/>
    </xf>
    <xf numFmtId="0" fontId="14" fillId="2" borderId="1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center" wrapText="1"/>
    </xf>
    <xf numFmtId="0" fontId="0" fillId="2" borderId="4" xfId="0" applyFont="1" applyFill="1" applyBorder="1"/>
    <xf numFmtId="164" fontId="5" fillId="2" borderId="13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top" wrapText="1"/>
    </xf>
    <xf numFmtId="43" fontId="8" fillId="2" borderId="1" xfId="1" applyNumberFormat="1" applyFont="1" applyFill="1" applyBorder="1" applyAlignment="1">
      <alignment horizontal="center" wrapText="1"/>
    </xf>
    <xf numFmtId="43" fontId="17" fillId="2" borderId="1" xfId="1" applyNumberFormat="1" applyFont="1" applyFill="1" applyBorder="1" applyAlignment="1">
      <alignment horizontal="center" wrapText="1"/>
    </xf>
    <xf numFmtId="43" fontId="17" fillId="2" borderId="5" xfId="1" applyNumberFormat="1" applyFont="1" applyFill="1" applyBorder="1" applyAlignment="1">
      <alignment horizontal="center" wrapText="1"/>
    </xf>
    <xf numFmtId="4" fontId="17" fillId="2" borderId="1" xfId="0" applyNumberFormat="1" applyFont="1" applyFill="1" applyBorder="1" applyAlignment="1">
      <alignment horizontal="center" wrapText="1"/>
    </xf>
    <xf numFmtId="43" fontId="17" fillId="2" borderId="1" xfId="0" applyNumberFormat="1" applyFont="1" applyFill="1" applyBorder="1" applyAlignment="1">
      <alignment horizontal="center" wrapText="1"/>
    </xf>
    <xf numFmtId="168" fontId="17" fillId="2" borderId="1" xfId="1" applyNumberFormat="1" applyFont="1" applyFill="1" applyBorder="1" applyAlignment="1">
      <alignment horizontal="center" wrapText="1"/>
    </xf>
    <xf numFmtId="4" fontId="8" fillId="2" borderId="1" xfId="1" applyNumberFormat="1" applyFont="1" applyFill="1" applyBorder="1" applyAlignment="1">
      <alignment horizontal="center" wrapText="1"/>
    </xf>
    <xf numFmtId="4" fontId="17" fillId="2" borderId="1" xfId="1" applyNumberFormat="1" applyFont="1" applyFill="1" applyBorder="1" applyAlignment="1">
      <alignment horizontal="center" wrapText="1"/>
    </xf>
    <xf numFmtId="166" fontId="17" fillId="2" borderId="1" xfId="1" applyNumberFormat="1" applyFont="1" applyFill="1" applyBorder="1" applyAlignment="1">
      <alignment horizontal="center" wrapText="1"/>
    </xf>
    <xf numFmtId="43" fontId="17" fillId="2" borderId="1" xfId="1" applyNumberFormat="1" applyFont="1" applyFill="1" applyBorder="1" applyAlignment="1">
      <alignment wrapText="1"/>
    </xf>
    <xf numFmtId="166" fontId="8" fillId="2" borderId="1" xfId="1" applyNumberFormat="1" applyFont="1" applyFill="1" applyBorder="1" applyAlignment="1">
      <alignment horizontal="center" wrapText="1"/>
    </xf>
    <xf numFmtId="167" fontId="17" fillId="2" borderId="1" xfId="1" applyNumberFormat="1" applyFont="1" applyFill="1" applyBorder="1" applyAlignment="1">
      <alignment horizontal="center" wrapText="1"/>
    </xf>
    <xf numFmtId="43" fontId="8" fillId="2" borderId="1" xfId="0" applyNumberFormat="1" applyFont="1" applyFill="1" applyBorder="1" applyAlignment="1">
      <alignment horizontal="center" wrapText="1"/>
    </xf>
    <xf numFmtId="4" fontId="8" fillId="2" borderId="1" xfId="0" applyNumberFormat="1" applyFont="1" applyFill="1" applyBorder="1" applyAlignment="1">
      <alignment horizontal="center" wrapText="1"/>
    </xf>
    <xf numFmtId="165" fontId="17" fillId="2" borderId="1" xfId="0" applyNumberFormat="1" applyFont="1" applyFill="1" applyBorder="1" applyAlignment="1">
      <alignment horizontal="center" wrapText="1"/>
    </xf>
    <xf numFmtId="166" fontId="17" fillId="2" borderId="1" xfId="1" applyNumberFormat="1" applyFont="1" applyFill="1" applyBorder="1" applyAlignment="1">
      <alignment wrapText="1"/>
    </xf>
    <xf numFmtId="0" fontId="14" fillId="2" borderId="1" xfId="0" applyFont="1" applyFill="1" applyBorder="1" applyAlignment="1">
      <alignment horizontal="justify" vertical="center" wrapText="1"/>
    </xf>
    <xf numFmtId="49" fontId="2" fillId="2" borderId="6" xfId="0" applyNumberFormat="1" applyFont="1" applyFill="1" applyBorder="1" applyAlignment="1">
      <alignment horizontal="right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0" fontId="1" fillId="2" borderId="13" xfId="0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49" fontId="2" fillId="2" borderId="22" xfId="0" applyNumberFormat="1" applyFont="1" applyFill="1" applyBorder="1" applyAlignment="1">
      <alignment horizontal="right" vertical="center" wrapText="1"/>
    </xf>
    <xf numFmtId="49" fontId="4" fillId="2" borderId="6" xfId="0" applyNumberFormat="1" applyFont="1" applyFill="1" applyBorder="1" applyAlignment="1">
      <alignment horizontal="right" vertical="center" wrapText="1"/>
    </xf>
    <xf numFmtId="49" fontId="2" fillId="2" borderId="6" xfId="0" applyNumberFormat="1" applyFont="1" applyFill="1" applyBorder="1" applyAlignment="1">
      <alignment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11" fillId="2" borderId="4" xfId="0" applyNumberFormat="1" applyFont="1" applyFill="1" applyBorder="1" applyAlignment="1">
      <alignment horizontal="center" vertical="center" wrapText="1"/>
    </xf>
    <xf numFmtId="49" fontId="11" fillId="2" borderId="7" xfId="0" applyNumberFormat="1" applyFont="1" applyFill="1" applyBorder="1" applyAlignment="1">
      <alignment horizontal="center" vertical="center" wrapText="1"/>
    </xf>
    <xf numFmtId="164" fontId="2" fillId="2" borderId="12" xfId="0" applyNumberFormat="1" applyFont="1" applyFill="1" applyBorder="1" applyAlignment="1">
      <alignment horizontal="justify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left"/>
    </xf>
    <xf numFmtId="14" fontId="1" fillId="2" borderId="1" xfId="0" applyNumberFormat="1" applyFont="1" applyFill="1" applyBorder="1" applyAlignment="1">
      <alignment horizontal="center"/>
    </xf>
    <xf numFmtId="0" fontId="0" fillId="2" borderId="0" xfId="0" applyFont="1" applyFill="1" applyAlignment="1">
      <alignment horizontal="center"/>
    </xf>
    <xf numFmtId="0" fontId="6" fillId="2" borderId="0" xfId="0" applyFont="1" applyFill="1"/>
    <xf numFmtId="0" fontId="18" fillId="2" borderId="0" xfId="0" applyFont="1" applyFill="1" applyAlignment="1">
      <alignment horizontal="center"/>
    </xf>
    <xf numFmtId="43" fontId="18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vertical="center" wrapText="1"/>
    </xf>
    <xf numFmtId="49" fontId="15" fillId="2" borderId="2" xfId="0" applyNumberFormat="1" applyFont="1" applyFill="1" applyBorder="1" applyAlignment="1">
      <alignment vertical="center" wrapText="1"/>
    </xf>
    <xf numFmtId="0" fontId="14" fillId="2" borderId="10" xfId="0" applyFont="1" applyFill="1" applyBorder="1" applyAlignment="1">
      <alignment horizontal="justify" vertical="center" wrapText="1"/>
    </xf>
    <xf numFmtId="0" fontId="14" fillId="2" borderId="20" xfId="0" applyFont="1" applyFill="1" applyBorder="1" applyAlignment="1">
      <alignment horizontal="justify" vertical="center" wrapText="1"/>
    </xf>
    <xf numFmtId="0" fontId="14" fillId="2" borderId="19" xfId="0" applyFont="1" applyFill="1" applyBorder="1" applyAlignment="1">
      <alignment horizontal="justify" vertical="center" wrapText="1"/>
    </xf>
    <xf numFmtId="0" fontId="15" fillId="2" borderId="21" xfId="0" applyFont="1" applyFill="1" applyBorder="1" applyAlignment="1">
      <alignment horizontal="justify" vertical="center" wrapText="1"/>
    </xf>
    <xf numFmtId="0" fontId="2" fillId="2" borderId="7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7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vertical="center" wrapText="1"/>
    </xf>
    <xf numFmtId="2" fontId="19" fillId="2" borderId="1" xfId="0" applyNumberFormat="1" applyFont="1" applyFill="1" applyBorder="1"/>
    <xf numFmtId="0" fontId="19" fillId="2" borderId="1" xfId="0" applyFont="1" applyFill="1" applyBorder="1"/>
    <xf numFmtId="49" fontId="2" fillId="2" borderId="7" xfId="0" applyNumberFormat="1" applyFont="1" applyFill="1" applyBorder="1" applyAlignment="1">
      <alignment vertical="center"/>
    </xf>
    <xf numFmtId="0" fontId="13" fillId="2" borderId="6" xfId="0" applyFont="1" applyFill="1" applyBorder="1"/>
    <xf numFmtId="49" fontId="3" fillId="2" borderId="7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0" fillId="2" borderId="6" xfId="0" applyFont="1" applyFill="1" applyBorder="1"/>
    <xf numFmtId="0" fontId="0" fillId="2" borderId="7" xfId="0" applyFont="1" applyFill="1" applyBorder="1"/>
    <xf numFmtId="0" fontId="3" fillId="2" borderId="1" xfId="0" applyFont="1" applyFill="1" applyBorder="1"/>
    <xf numFmtId="0" fontId="3" fillId="2" borderId="0" xfId="0" applyFont="1" applyFill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0"/>
  <sheetViews>
    <sheetView tabSelected="1" topLeftCell="A275" zoomScaleNormal="100" workbookViewId="0">
      <selection activeCell="M280" sqref="A1:M280"/>
    </sheetView>
  </sheetViews>
  <sheetFormatPr defaultColWidth="8.85546875" defaultRowHeight="12.75"/>
  <cols>
    <col min="1" max="1" width="9.85546875" style="1" customWidth="1"/>
    <col min="2" max="2" width="56.85546875" style="1" customWidth="1"/>
    <col min="3" max="3" width="4.28515625" style="1" customWidth="1"/>
    <col min="4" max="4" width="18.42578125" style="1" customWidth="1"/>
    <col min="5" max="5" width="22.85546875" style="1" customWidth="1"/>
    <col min="6" max="6" width="17.7109375" style="1" customWidth="1"/>
    <col min="7" max="7" width="7.140625" style="1" customWidth="1"/>
    <col min="8" max="8" width="20.5703125" style="1" customWidth="1"/>
    <col min="9" max="9" width="20" style="1" customWidth="1"/>
    <col min="10" max="10" width="19.140625" style="1" customWidth="1"/>
    <col min="11" max="11" width="19.85546875" style="1" customWidth="1"/>
    <col min="12" max="12" width="19.140625" style="1" customWidth="1"/>
    <col min="13" max="13" width="18.5703125" style="1" customWidth="1"/>
    <col min="14" max="14" width="80.7109375" style="1" customWidth="1"/>
    <col min="15" max="16384" width="8.85546875" style="1"/>
  </cols>
  <sheetData>
    <row r="1" spans="1:13" ht="15.75">
      <c r="A1" s="31"/>
      <c r="B1" s="118" t="s">
        <v>116</v>
      </c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</row>
    <row r="2" spans="1:13" ht="15.75">
      <c r="A2" s="31"/>
      <c r="B2" s="118" t="s">
        <v>304</v>
      </c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</row>
    <row r="3" spans="1:13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119"/>
      <c r="M3" s="13" t="s">
        <v>82</v>
      </c>
    </row>
    <row r="4" spans="1:13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120" t="s">
        <v>83</v>
      </c>
      <c r="M4" s="13"/>
    </row>
    <row r="5" spans="1:13">
      <c r="A5" s="121" t="s">
        <v>223</v>
      </c>
      <c r="B5" s="121"/>
      <c r="C5" s="121" t="s">
        <v>117</v>
      </c>
      <c r="D5" s="121"/>
      <c r="E5" s="121"/>
      <c r="F5" s="31"/>
      <c r="G5" s="31"/>
      <c r="H5" s="31"/>
      <c r="I5" s="31"/>
      <c r="J5" s="31"/>
      <c r="K5" s="31"/>
      <c r="L5" s="120" t="s">
        <v>84</v>
      </c>
      <c r="M5" s="122">
        <v>44116</v>
      </c>
    </row>
    <row r="6" spans="1:13">
      <c r="A6" s="121" t="s">
        <v>88</v>
      </c>
      <c r="B6" s="121"/>
      <c r="C6" s="121" t="s">
        <v>234</v>
      </c>
      <c r="D6" s="121"/>
      <c r="E6" s="121"/>
      <c r="F6" s="31"/>
      <c r="G6" s="31"/>
      <c r="H6" s="31"/>
      <c r="I6" s="31"/>
      <c r="J6" s="31"/>
      <c r="K6" s="31"/>
      <c r="L6" s="120" t="s">
        <v>85</v>
      </c>
      <c r="M6" s="13"/>
    </row>
    <row r="7" spans="1:13">
      <c r="A7" s="121" t="s">
        <v>90</v>
      </c>
      <c r="B7" s="121"/>
      <c r="C7" s="121" t="s">
        <v>89</v>
      </c>
      <c r="D7" s="121"/>
      <c r="E7" s="121"/>
      <c r="F7" s="31"/>
      <c r="G7" s="31"/>
      <c r="H7" s="31"/>
      <c r="I7" s="31"/>
      <c r="J7" s="31"/>
      <c r="K7" s="31"/>
      <c r="L7" s="120" t="s">
        <v>86</v>
      </c>
      <c r="M7" s="13">
        <v>10732000</v>
      </c>
    </row>
    <row r="8" spans="1:13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  <c r="L8" s="120" t="s">
        <v>87</v>
      </c>
      <c r="M8" s="13">
        <v>384</v>
      </c>
    </row>
    <row r="9" spans="1:13" ht="12.75" customHeight="1">
      <c r="A9" s="123"/>
      <c r="B9" s="123"/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</row>
    <row r="10" spans="1:13">
      <c r="A10" s="31"/>
      <c r="B10" s="31"/>
      <c r="C10" s="31"/>
      <c r="D10" s="31"/>
      <c r="E10" s="124"/>
      <c r="F10" s="124"/>
      <c r="G10" s="124"/>
      <c r="H10" s="124"/>
      <c r="I10" s="124"/>
      <c r="J10" s="124"/>
      <c r="K10" s="124"/>
      <c r="L10" s="124"/>
      <c r="M10" s="124"/>
    </row>
    <row r="11" spans="1:13" ht="48" customHeight="1">
      <c r="A11" s="94" t="s">
        <v>77</v>
      </c>
      <c r="B11" s="94" t="s">
        <v>75</v>
      </c>
      <c r="C11" s="98" t="s">
        <v>76</v>
      </c>
      <c r="D11" s="99"/>
      <c r="E11" s="100"/>
      <c r="F11" s="101" t="s">
        <v>118</v>
      </c>
      <c r="G11" s="101" t="s">
        <v>114</v>
      </c>
      <c r="H11" s="101" t="s">
        <v>303</v>
      </c>
      <c r="I11" s="95" t="s">
        <v>306</v>
      </c>
      <c r="J11" s="95" t="s">
        <v>305</v>
      </c>
      <c r="K11" s="98" t="s">
        <v>119</v>
      </c>
      <c r="L11" s="99"/>
      <c r="M11" s="100"/>
    </row>
    <row r="12" spans="1:13" ht="31.5" customHeight="1">
      <c r="A12" s="94"/>
      <c r="B12" s="94"/>
      <c r="C12" s="112" t="s">
        <v>78</v>
      </c>
      <c r="D12" s="113"/>
      <c r="E12" s="104" t="s">
        <v>80</v>
      </c>
      <c r="F12" s="102"/>
      <c r="G12" s="102"/>
      <c r="H12" s="102"/>
      <c r="I12" s="106"/>
      <c r="J12" s="96"/>
      <c r="K12" s="104" t="s">
        <v>235</v>
      </c>
      <c r="L12" s="105" t="s">
        <v>236</v>
      </c>
      <c r="M12" s="105" t="s">
        <v>237</v>
      </c>
    </row>
    <row r="13" spans="1:13" ht="31.5" customHeight="1">
      <c r="A13" s="94"/>
      <c r="B13" s="94"/>
      <c r="C13" s="114"/>
      <c r="D13" s="115"/>
      <c r="E13" s="104"/>
      <c r="F13" s="102"/>
      <c r="G13" s="102"/>
      <c r="H13" s="102"/>
      <c r="I13" s="106"/>
      <c r="J13" s="96"/>
      <c r="K13" s="104"/>
      <c r="L13" s="105"/>
      <c r="M13" s="105"/>
    </row>
    <row r="14" spans="1:13" ht="27" customHeight="1">
      <c r="A14" s="94"/>
      <c r="B14" s="94"/>
      <c r="C14" s="116"/>
      <c r="D14" s="117"/>
      <c r="E14" s="104"/>
      <c r="F14" s="103"/>
      <c r="G14" s="103"/>
      <c r="H14" s="103"/>
      <c r="I14" s="107"/>
      <c r="J14" s="97"/>
      <c r="K14" s="104"/>
      <c r="L14" s="105"/>
      <c r="M14" s="105"/>
    </row>
    <row r="15" spans="1:13" ht="12" customHeight="1">
      <c r="A15" s="13">
        <v>1</v>
      </c>
      <c r="B15" s="13">
        <v>2</v>
      </c>
      <c r="C15" s="110">
        <v>3</v>
      </c>
      <c r="D15" s="111"/>
      <c r="E15" s="13">
        <v>4</v>
      </c>
      <c r="F15" s="13">
        <v>5</v>
      </c>
      <c r="G15" s="13">
        <v>6</v>
      </c>
      <c r="H15" s="13">
        <v>7</v>
      </c>
      <c r="I15" s="13">
        <v>8</v>
      </c>
      <c r="J15" s="13">
        <v>9</v>
      </c>
      <c r="K15" s="13">
        <v>10</v>
      </c>
      <c r="L15" s="13">
        <v>11</v>
      </c>
      <c r="M15" s="13">
        <v>12</v>
      </c>
    </row>
    <row r="16" spans="1:13" ht="17.25" customHeight="1">
      <c r="A16" s="4"/>
      <c r="B16" s="2" t="s">
        <v>2</v>
      </c>
      <c r="C16" s="108"/>
      <c r="D16" s="109"/>
      <c r="E16" s="2"/>
      <c r="F16" s="93"/>
      <c r="G16" s="93"/>
      <c r="H16" s="64">
        <f t="shared" ref="H16:M16" si="0">H17+H74</f>
        <v>513708077.56999999</v>
      </c>
      <c r="I16" s="64">
        <f t="shared" si="0"/>
        <v>323592341.15999997</v>
      </c>
      <c r="J16" s="64">
        <f t="shared" si="0"/>
        <v>474024169.75999999</v>
      </c>
      <c r="K16" s="64">
        <f t="shared" si="0"/>
        <v>503358880.24000001</v>
      </c>
      <c r="L16" s="64">
        <f t="shared" si="0"/>
        <v>525183309.13</v>
      </c>
      <c r="M16" s="64">
        <f t="shared" si="0"/>
        <v>550680493.13</v>
      </c>
    </row>
    <row r="17" spans="1:13" ht="17.25" customHeight="1">
      <c r="A17" s="4"/>
      <c r="B17" s="14" t="s">
        <v>3</v>
      </c>
      <c r="C17" s="108" t="s">
        <v>0</v>
      </c>
      <c r="D17" s="109"/>
      <c r="E17" s="2"/>
      <c r="F17" s="93"/>
      <c r="G17" s="93"/>
      <c r="H17" s="64">
        <f>H19+H32+H42+H61+H70</f>
        <v>440343043.65999997</v>
      </c>
      <c r="I17" s="64">
        <f>I19+I32+I42+I61+I70</f>
        <v>277922578.45999998</v>
      </c>
      <c r="J17" s="64">
        <f t="shared" ref="J17" si="1">J19+J32+J42+J61+J70</f>
        <v>408034269.82999998</v>
      </c>
      <c r="K17" s="64">
        <f t="shared" ref="K17:M17" si="2">K19+K32+K42+K61+K70</f>
        <v>437092728.67000002</v>
      </c>
      <c r="L17" s="64">
        <f t="shared" si="2"/>
        <v>458200961.56</v>
      </c>
      <c r="M17" s="64">
        <f t="shared" si="2"/>
        <v>484225978.56</v>
      </c>
    </row>
    <row r="18" spans="1:13" ht="17.25" customHeight="1">
      <c r="A18" s="4"/>
      <c r="B18" s="2" t="s">
        <v>4</v>
      </c>
      <c r="C18" s="108"/>
      <c r="D18" s="109"/>
      <c r="E18" s="2"/>
      <c r="F18" s="93"/>
      <c r="G18" s="93"/>
      <c r="H18" s="64">
        <f>H19</f>
        <v>318294267.82999998</v>
      </c>
      <c r="I18" s="64">
        <f t="shared" ref="I18:M18" si="3">I19</f>
        <v>212460156.84999999</v>
      </c>
      <c r="J18" s="64">
        <f t="shared" si="3"/>
        <v>300535727</v>
      </c>
      <c r="K18" s="64">
        <f t="shared" si="3"/>
        <v>345863329</v>
      </c>
      <c r="L18" s="64">
        <f t="shared" si="3"/>
        <v>372674282</v>
      </c>
      <c r="M18" s="64">
        <f t="shared" si="3"/>
        <v>396461351</v>
      </c>
    </row>
    <row r="19" spans="1:13" ht="19.5" customHeight="1">
      <c r="A19" s="4"/>
      <c r="B19" s="15" t="s">
        <v>7</v>
      </c>
      <c r="C19" s="16"/>
      <c r="D19" s="17"/>
      <c r="E19" s="18"/>
      <c r="F19" s="19"/>
      <c r="G19" s="19"/>
      <c r="H19" s="64">
        <f>H20+H23+H26+H29</f>
        <v>318294267.82999998</v>
      </c>
      <c r="I19" s="64">
        <f>I22+I23+I26+I29</f>
        <v>212460156.84999999</v>
      </c>
      <c r="J19" s="64">
        <f t="shared" ref="J19:M19" si="4">J20+J23+J26+J29</f>
        <v>300535727</v>
      </c>
      <c r="K19" s="64">
        <f t="shared" si="4"/>
        <v>345863329</v>
      </c>
      <c r="L19" s="64">
        <f>L20+L23+L26+L29</f>
        <v>372674282</v>
      </c>
      <c r="M19" s="64">
        <f t="shared" si="4"/>
        <v>396461351</v>
      </c>
    </row>
    <row r="20" spans="1:13" ht="72.75" customHeight="1">
      <c r="A20" s="4"/>
      <c r="B20" s="15" t="s">
        <v>9</v>
      </c>
      <c r="C20" s="16"/>
      <c r="D20" s="17"/>
      <c r="E20" s="18"/>
      <c r="F20" s="19"/>
      <c r="G20" s="19"/>
      <c r="H20" s="65">
        <f>H21</f>
        <v>315773479.02999997</v>
      </c>
      <c r="I20" s="65">
        <f>I22</f>
        <v>209961042.09</v>
      </c>
      <c r="J20" s="65">
        <f t="shared" ref="J20:M21" si="5">J21</f>
        <v>297838177</v>
      </c>
      <c r="K20" s="65">
        <f t="shared" si="5"/>
        <v>343123329</v>
      </c>
      <c r="L20" s="65">
        <f t="shared" si="5"/>
        <v>369893032</v>
      </c>
      <c r="M20" s="65">
        <f t="shared" si="5"/>
        <v>393680101</v>
      </c>
    </row>
    <row r="21" spans="1:13" ht="153" customHeight="1">
      <c r="A21" s="4"/>
      <c r="B21" s="15"/>
      <c r="C21" s="16" t="s">
        <v>1</v>
      </c>
      <c r="D21" s="17" t="s">
        <v>8</v>
      </c>
      <c r="E21" s="18" t="s">
        <v>9</v>
      </c>
      <c r="F21" s="19"/>
      <c r="G21" s="19"/>
      <c r="H21" s="65">
        <f>H22</f>
        <v>315773479.02999997</v>
      </c>
      <c r="I21" s="65">
        <f>I22</f>
        <v>209961042.09</v>
      </c>
      <c r="J21" s="65">
        <f t="shared" si="5"/>
        <v>297838177</v>
      </c>
      <c r="K21" s="65">
        <f>K22</f>
        <v>343123329</v>
      </c>
      <c r="L21" s="65">
        <f>L22</f>
        <v>369893032</v>
      </c>
      <c r="M21" s="65">
        <f t="shared" si="5"/>
        <v>393680101</v>
      </c>
    </row>
    <row r="22" spans="1:13" ht="89.25">
      <c r="A22" s="4"/>
      <c r="B22" s="20" t="s">
        <v>11</v>
      </c>
      <c r="C22" s="16" t="s">
        <v>5</v>
      </c>
      <c r="D22" s="17" t="s">
        <v>10</v>
      </c>
      <c r="E22" s="21" t="s">
        <v>79</v>
      </c>
      <c r="F22" s="19" t="s">
        <v>6</v>
      </c>
      <c r="G22" s="19"/>
      <c r="H22" s="65">
        <v>315773479.02999997</v>
      </c>
      <c r="I22" s="65">
        <v>209961042.09</v>
      </c>
      <c r="J22" s="65">
        <v>297838177</v>
      </c>
      <c r="K22" s="66">
        <v>343123329</v>
      </c>
      <c r="L22" s="67">
        <v>369893032</v>
      </c>
      <c r="M22" s="67">
        <v>393680101</v>
      </c>
    </row>
    <row r="23" spans="1:13" ht="89.25">
      <c r="A23" s="4"/>
      <c r="B23" s="22" t="s">
        <v>13</v>
      </c>
      <c r="C23" s="16"/>
      <c r="D23" s="17"/>
      <c r="E23" s="21"/>
      <c r="F23" s="19"/>
      <c r="G23" s="19"/>
      <c r="H23" s="65">
        <f t="shared" ref="H23:M23" si="6">H24</f>
        <v>1400000</v>
      </c>
      <c r="I23" s="65">
        <f t="shared" si="6"/>
        <v>935797.82</v>
      </c>
      <c r="J23" s="65">
        <f t="shared" si="6"/>
        <v>1400000</v>
      </c>
      <c r="K23" s="65">
        <f t="shared" si="6"/>
        <v>1400000</v>
      </c>
      <c r="L23" s="65">
        <f t="shared" si="6"/>
        <v>1400000</v>
      </c>
      <c r="M23" s="65">
        <f t="shared" si="6"/>
        <v>1400000</v>
      </c>
    </row>
    <row r="24" spans="1:13" ht="232.5" customHeight="1">
      <c r="A24" s="4"/>
      <c r="B24" s="23"/>
      <c r="C24" s="16" t="s">
        <v>1</v>
      </c>
      <c r="D24" s="17" t="s">
        <v>12</v>
      </c>
      <c r="E24" s="18" t="s">
        <v>13</v>
      </c>
      <c r="F24" s="19"/>
      <c r="G24" s="19"/>
      <c r="H24" s="65">
        <f>H25</f>
        <v>1400000</v>
      </c>
      <c r="I24" s="65">
        <f>I25</f>
        <v>935797.82</v>
      </c>
      <c r="J24" s="65">
        <f t="shared" ref="J24:M24" si="7">J25</f>
        <v>1400000</v>
      </c>
      <c r="K24" s="65">
        <f t="shared" si="7"/>
        <v>1400000</v>
      </c>
      <c r="L24" s="65">
        <f t="shared" si="7"/>
        <v>1400000</v>
      </c>
      <c r="M24" s="65">
        <f t="shared" si="7"/>
        <v>1400000</v>
      </c>
    </row>
    <row r="25" spans="1:13" ht="122.25" customHeight="1">
      <c r="A25" s="4"/>
      <c r="B25" s="20" t="s">
        <v>15</v>
      </c>
      <c r="C25" s="16" t="s">
        <v>5</v>
      </c>
      <c r="D25" s="17" t="s">
        <v>14</v>
      </c>
      <c r="E25" s="21" t="s">
        <v>79</v>
      </c>
      <c r="F25" s="19" t="s">
        <v>6</v>
      </c>
      <c r="G25" s="19"/>
      <c r="H25" s="65">
        <v>1400000</v>
      </c>
      <c r="I25" s="65">
        <v>935797.82</v>
      </c>
      <c r="J25" s="65">
        <v>1400000</v>
      </c>
      <c r="K25" s="68">
        <v>1400000</v>
      </c>
      <c r="L25" s="68">
        <v>1400000</v>
      </c>
      <c r="M25" s="68">
        <v>1400000</v>
      </c>
    </row>
    <row r="26" spans="1:13" ht="45" customHeight="1">
      <c r="A26" s="4"/>
      <c r="B26" s="15" t="s">
        <v>17</v>
      </c>
      <c r="C26" s="16"/>
      <c r="D26" s="17"/>
      <c r="E26" s="18"/>
      <c r="F26" s="19"/>
      <c r="G26" s="19"/>
      <c r="H26" s="65">
        <f>H27</f>
        <v>800000</v>
      </c>
      <c r="I26" s="65">
        <f>I27</f>
        <v>1104767.99</v>
      </c>
      <c r="J26" s="65">
        <f t="shared" ref="I26:M27" si="8">J27</f>
        <v>800000</v>
      </c>
      <c r="K26" s="65">
        <f t="shared" si="8"/>
        <v>800000</v>
      </c>
      <c r="L26" s="65">
        <f t="shared" si="8"/>
        <v>800000</v>
      </c>
      <c r="M26" s="65">
        <f t="shared" si="8"/>
        <v>800000</v>
      </c>
    </row>
    <row r="27" spans="1:13" ht="89.25">
      <c r="A27" s="4"/>
      <c r="B27" s="15"/>
      <c r="C27" s="16" t="s">
        <v>1</v>
      </c>
      <c r="D27" s="17" t="s">
        <v>16</v>
      </c>
      <c r="E27" s="18" t="s">
        <v>17</v>
      </c>
      <c r="F27" s="19"/>
      <c r="G27" s="19"/>
      <c r="H27" s="65">
        <f>H28</f>
        <v>800000</v>
      </c>
      <c r="I27" s="65">
        <f t="shared" si="8"/>
        <v>1104767.99</v>
      </c>
      <c r="J27" s="65">
        <f t="shared" si="8"/>
        <v>800000</v>
      </c>
      <c r="K27" s="65">
        <f t="shared" si="8"/>
        <v>800000</v>
      </c>
      <c r="L27" s="65">
        <f t="shared" si="8"/>
        <v>800000</v>
      </c>
      <c r="M27" s="65">
        <f t="shared" si="8"/>
        <v>800000</v>
      </c>
    </row>
    <row r="28" spans="1:13" ht="63.75">
      <c r="A28" s="4"/>
      <c r="B28" s="20" t="s">
        <v>19</v>
      </c>
      <c r="C28" s="16" t="s">
        <v>5</v>
      </c>
      <c r="D28" s="17" t="s">
        <v>18</v>
      </c>
      <c r="E28" s="21" t="s">
        <v>79</v>
      </c>
      <c r="F28" s="19" t="s">
        <v>6</v>
      </c>
      <c r="G28" s="19"/>
      <c r="H28" s="65">
        <v>800000</v>
      </c>
      <c r="I28" s="65">
        <v>1104767.99</v>
      </c>
      <c r="J28" s="65">
        <v>800000</v>
      </c>
      <c r="K28" s="68">
        <v>800000</v>
      </c>
      <c r="L28" s="68">
        <v>800000</v>
      </c>
      <c r="M28" s="68">
        <v>800000</v>
      </c>
    </row>
    <row r="29" spans="1:13" ht="76.5">
      <c r="A29" s="4"/>
      <c r="B29" s="15" t="s">
        <v>233</v>
      </c>
      <c r="C29" s="16"/>
      <c r="D29" s="17"/>
      <c r="E29" s="21"/>
      <c r="F29" s="19"/>
      <c r="G29" s="19"/>
      <c r="H29" s="65">
        <f t="shared" ref="H29:J30" si="9">H30</f>
        <v>320788.8</v>
      </c>
      <c r="I29" s="65">
        <f t="shared" si="9"/>
        <v>458548.95</v>
      </c>
      <c r="J29" s="65">
        <f t="shared" si="9"/>
        <v>497550</v>
      </c>
      <c r="K29" s="65">
        <f t="shared" ref="K29:M29" si="10">K30</f>
        <v>540000</v>
      </c>
      <c r="L29" s="65">
        <f t="shared" si="10"/>
        <v>581250</v>
      </c>
      <c r="M29" s="65">
        <f t="shared" si="10"/>
        <v>581250</v>
      </c>
    </row>
    <row r="30" spans="1:13" ht="217.5" customHeight="1">
      <c r="A30" s="4"/>
      <c r="B30" s="23"/>
      <c r="C30" s="16" t="s">
        <v>1</v>
      </c>
      <c r="D30" s="17" t="s">
        <v>20</v>
      </c>
      <c r="E30" s="18" t="s">
        <v>233</v>
      </c>
      <c r="F30" s="19"/>
      <c r="G30" s="19"/>
      <c r="H30" s="65">
        <f t="shared" si="9"/>
        <v>320788.8</v>
      </c>
      <c r="I30" s="65">
        <f t="shared" si="9"/>
        <v>458548.95</v>
      </c>
      <c r="J30" s="69">
        <f t="shared" si="9"/>
        <v>497550</v>
      </c>
      <c r="K30" s="65">
        <f t="shared" ref="K30" si="11">K31</f>
        <v>540000</v>
      </c>
      <c r="L30" s="65">
        <f t="shared" ref="L30:M30" si="12">L31</f>
        <v>581250</v>
      </c>
      <c r="M30" s="65">
        <f t="shared" si="12"/>
        <v>581250</v>
      </c>
    </row>
    <row r="31" spans="1:13" ht="102">
      <c r="A31" s="4"/>
      <c r="B31" s="20" t="s">
        <v>22</v>
      </c>
      <c r="C31" s="16" t="s">
        <v>5</v>
      </c>
      <c r="D31" s="17" t="s">
        <v>21</v>
      </c>
      <c r="E31" s="21" t="s">
        <v>79</v>
      </c>
      <c r="F31" s="19" t="s">
        <v>6</v>
      </c>
      <c r="G31" s="19"/>
      <c r="H31" s="65">
        <v>320788.8</v>
      </c>
      <c r="I31" s="65">
        <v>458548.95</v>
      </c>
      <c r="J31" s="69">
        <v>497550</v>
      </c>
      <c r="K31" s="67">
        <v>540000</v>
      </c>
      <c r="L31" s="67">
        <v>581250</v>
      </c>
      <c r="M31" s="67">
        <v>581250</v>
      </c>
    </row>
    <row r="32" spans="1:13" ht="25.5">
      <c r="A32" s="4"/>
      <c r="B32" s="15" t="s">
        <v>23</v>
      </c>
      <c r="C32" s="16"/>
      <c r="D32" s="17"/>
      <c r="E32" s="22"/>
      <c r="F32" s="93"/>
      <c r="G32" s="93"/>
      <c r="H32" s="64">
        <f>H33</f>
        <v>3911842.83</v>
      </c>
      <c r="I32" s="64">
        <f t="shared" ref="I32:M32" si="13">I33</f>
        <v>2562282.04</v>
      </c>
      <c r="J32" s="64">
        <f t="shared" si="13"/>
        <v>3911842.83</v>
      </c>
      <c r="K32" s="70">
        <f t="shared" si="13"/>
        <v>4273959.67</v>
      </c>
      <c r="L32" s="70">
        <f t="shared" si="13"/>
        <v>5156783.5599999996</v>
      </c>
      <c r="M32" s="70">
        <f t="shared" si="13"/>
        <v>5156783.5599999996</v>
      </c>
    </row>
    <row r="33" spans="1:13" ht="30" customHeight="1">
      <c r="A33" s="4"/>
      <c r="B33" s="15" t="s">
        <v>24</v>
      </c>
      <c r="C33" s="16"/>
      <c r="D33" s="17"/>
      <c r="E33" s="18"/>
      <c r="F33" s="19"/>
      <c r="G33" s="19"/>
      <c r="H33" s="64">
        <f>H34+H36+H38+H40</f>
        <v>3911842.83</v>
      </c>
      <c r="I33" s="64">
        <f>I34+I36+I38+I40</f>
        <v>2562282.04</v>
      </c>
      <c r="J33" s="64">
        <f t="shared" ref="J33:M33" si="14">J34+J36+J38+J40</f>
        <v>3911842.83</v>
      </c>
      <c r="K33" s="70">
        <f t="shared" si="14"/>
        <v>4273959.67</v>
      </c>
      <c r="L33" s="70">
        <f t="shared" si="14"/>
        <v>5156783.5599999996</v>
      </c>
      <c r="M33" s="70">
        <f t="shared" si="14"/>
        <v>5156783.5599999996</v>
      </c>
    </row>
    <row r="34" spans="1:13" ht="140.25">
      <c r="A34" s="4"/>
      <c r="B34" s="20"/>
      <c r="C34" s="16" t="s">
        <v>1</v>
      </c>
      <c r="D34" s="17" t="s">
        <v>27</v>
      </c>
      <c r="E34" s="18" t="s">
        <v>28</v>
      </c>
      <c r="F34" s="19"/>
      <c r="G34" s="19"/>
      <c r="H34" s="65">
        <f>H35</f>
        <v>1433256.28</v>
      </c>
      <c r="I34" s="65">
        <f t="shared" ref="I34:M34" si="15">I35</f>
        <v>1194555.83</v>
      </c>
      <c r="J34" s="65">
        <f t="shared" si="15"/>
        <v>1433256.28</v>
      </c>
      <c r="K34" s="71">
        <f t="shared" si="15"/>
        <v>1966021.45</v>
      </c>
      <c r="L34" s="71">
        <f t="shared" si="15"/>
        <v>2372120.44</v>
      </c>
      <c r="M34" s="71">
        <f t="shared" si="15"/>
        <v>2372120.44</v>
      </c>
    </row>
    <row r="35" spans="1:13" ht="60" customHeight="1">
      <c r="A35" s="4"/>
      <c r="B35" s="20" t="s">
        <v>28</v>
      </c>
      <c r="C35" s="16" t="s">
        <v>25</v>
      </c>
      <c r="D35" s="17" t="s">
        <v>307</v>
      </c>
      <c r="E35" s="21" t="s">
        <v>79</v>
      </c>
      <c r="F35" s="19" t="s">
        <v>26</v>
      </c>
      <c r="G35" s="19"/>
      <c r="H35" s="65">
        <v>1433256.28</v>
      </c>
      <c r="I35" s="65">
        <v>1194555.83</v>
      </c>
      <c r="J35" s="65">
        <v>1433256.28</v>
      </c>
      <c r="K35" s="67">
        <v>1966021.45</v>
      </c>
      <c r="L35" s="67">
        <v>2372120.44</v>
      </c>
      <c r="M35" s="67">
        <v>2372120.44</v>
      </c>
    </row>
    <row r="36" spans="1:13" ht="178.5">
      <c r="A36" s="4"/>
      <c r="B36" s="20"/>
      <c r="C36" s="16" t="s">
        <v>1</v>
      </c>
      <c r="D36" s="17" t="s">
        <v>29</v>
      </c>
      <c r="E36" s="18" t="s">
        <v>30</v>
      </c>
      <c r="F36" s="19"/>
      <c r="G36" s="19"/>
      <c r="H36" s="65">
        <f>H37</f>
        <v>9451.81</v>
      </c>
      <c r="I36" s="65">
        <f t="shared" ref="I36:L36" si="16">I37</f>
        <v>8246.7099999999991</v>
      </c>
      <c r="J36" s="65">
        <f t="shared" si="16"/>
        <v>9451.81</v>
      </c>
      <c r="K36" s="65">
        <f t="shared" si="16"/>
        <v>8547.92</v>
      </c>
      <c r="L36" s="65">
        <f t="shared" si="16"/>
        <v>10313.57</v>
      </c>
      <c r="M36" s="65">
        <f>M37</f>
        <v>10313.57</v>
      </c>
    </row>
    <row r="37" spans="1:13" ht="69" customHeight="1">
      <c r="A37" s="4"/>
      <c r="B37" s="20" t="s">
        <v>30</v>
      </c>
      <c r="C37" s="16" t="s">
        <v>25</v>
      </c>
      <c r="D37" s="17" t="s">
        <v>308</v>
      </c>
      <c r="E37" s="21" t="s">
        <v>79</v>
      </c>
      <c r="F37" s="19" t="s">
        <v>26</v>
      </c>
      <c r="G37" s="19"/>
      <c r="H37" s="65">
        <v>9451.81</v>
      </c>
      <c r="I37" s="65">
        <v>8246.7099999999991</v>
      </c>
      <c r="J37" s="65">
        <v>9451.81</v>
      </c>
      <c r="K37" s="68">
        <v>8547.92</v>
      </c>
      <c r="L37" s="68">
        <v>10313.57</v>
      </c>
      <c r="M37" s="68">
        <v>10313.57</v>
      </c>
    </row>
    <row r="38" spans="1:13" ht="140.25">
      <c r="A38" s="4"/>
      <c r="B38" s="23"/>
      <c r="C38" s="16" t="s">
        <v>1</v>
      </c>
      <c r="D38" s="17" t="s">
        <v>31</v>
      </c>
      <c r="E38" s="18" t="s">
        <v>32</v>
      </c>
      <c r="F38" s="19"/>
      <c r="G38" s="19"/>
      <c r="H38" s="65">
        <f>H39</f>
        <v>2732311.9</v>
      </c>
      <c r="I38" s="65">
        <f t="shared" ref="I38:M38" si="17">I39</f>
        <v>1592809.27</v>
      </c>
      <c r="J38" s="72">
        <f t="shared" si="17"/>
        <v>2732311.9</v>
      </c>
      <c r="K38" s="65">
        <f t="shared" si="17"/>
        <v>2547279.96</v>
      </c>
      <c r="L38" s="65">
        <f t="shared" si="17"/>
        <v>3073443</v>
      </c>
      <c r="M38" s="65">
        <f t="shared" si="17"/>
        <v>3073443</v>
      </c>
    </row>
    <row r="39" spans="1:13" ht="51">
      <c r="A39" s="4"/>
      <c r="B39" s="20" t="s">
        <v>32</v>
      </c>
      <c r="C39" s="16" t="s">
        <v>25</v>
      </c>
      <c r="D39" s="17" t="s">
        <v>309</v>
      </c>
      <c r="E39" s="21" t="s">
        <v>79</v>
      </c>
      <c r="F39" s="19" t="s">
        <v>26</v>
      </c>
      <c r="G39" s="19"/>
      <c r="H39" s="65">
        <v>2732311.9</v>
      </c>
      <c r="I39" s="65">
        <v>1592809.27</v>
      </c>
      <c r="J39" s="65">
        <v>2732311.9</v>
      </c>
      <c r="K39" s="68">
        <v>2547279.96</v>
      </c>
      <c r="L39" s="68">
        <v>3073443</v>
      </c>
      <c r="M39" s="68">
        <v>3073443</v>
      </c>
    </row>
    <row r="40" spans="1:13" ht="140.25">
      <c r="A40" s="4"/>
      <c r="B40" s="23"/>
      <c r="C40" s="16" t="s">
        <v>1</v>
      </c>
      <c r="D40" s="17" t="s">
        <v>33</v>
      </c>
      <c r="E40" s="18" t="s">
        <v>34</v>
      </c>
      <c r="F40" s="19"/>
      <c r="G40" s="19"/>
      <c r="H40" s="65">
        <f>H41</f>
        <v>-263177.15999999997</v>
      </c>
      <c r="I40" s="65">
        <f t="shared" ref="I40:M40" si="18">I41</f>
        <v>-233329.77</v>
      </c>
      <c r="J40" s="71">
        <f t="shared" si="18"/>
        <v>-263177.15999999997</v>
      </c>
      <c r="K40" s="65">
        <f t="shared" si="18"/>
        <v>-247889.66</v>
      </c>
      <c r="L40" s="65">
        <f t="shared" si="18"/>
        <v>-299093.45</v>
      </c>
      <c r="M40" s="65">
        <f t="shared" si="18"/>
        <v>-299093.45</v>
      </c>
    </row>
    <row r="41" spans="1:13" ht="61.5" customHeight="1">
      <c r="A41" s="4"/>
      <c r="B41" s="20" t="s">
        <v>34</v>
      </c>
      <c r="C41" s="16" t="s">
        <v>25</v>
      </c>
      <c r="D41" s="17" t="s">
        <v>310</v>
      </c>
      <c r="E41" s="21" t="s">
        <v>79</v>
      </c>
      <c r="F41" s="19" t="s">
        <v>26</v>
      </c>
      <c r="G41" s="19"/>
      <c r="H41" s="65">
        <v>-263177.15999999997</v>
      </c>
      <c r="I41" s="65">
        <v>-233329.77</v>
      </c>
      <c r="J41" s="65">
        <v>-263177.15999999997</v>
      </c>
      <c r="K41" s="68">
        <v>-247889.66</v>
      </c>
      <c r="L41" s="68">
        <v>-299093.45</v>
      </c>
      <c r="M41" s="68">
        <v>-299093.45</v>
      </c>
    </row>
    <row r="42" spans="1:13" ht="15.75">
      <c r="A42" s="4"/>
      <c r="B42" s="15" t="s">
        <v>35</v>
      </c>
      <c r="C42" s="16"/>
      <c r="D42" s="17"/>
      <c r="E42" s="22"/>
      <c r="F42" s="93"/>
      <c r="G42" s="93"/>
      <c r="H42" s="64">
        <f>H53+H58+H44</f>
        <v>60370933</v>
      </c>
      <c r="I42" s="64">
        <f>I53+I58+I44</f>
        <v>35775377.140000001</v>
      </c>
      <c r="J42" s="64">
        <f>J53+J58+J44</f>
        <v>49441000</v>
      </c>
      <c r="K42" s="64">
        <f>K53+K58+K44</f>
        <v>29390340</v>
      </c>
      <c r="L42" s="64">
        <f t="shared" ref="L42:M42" si="19">L53+L58+L44</f>
        <v>20898696</v>
      </c>
      <c r="M42" s="64">
        <f t="shared" si="19"/>
        <v>21734644</v>
      </c>
    </row>
    <row r="43" spans="1:13" ht="37.5" customHeight="1">
      <c r="A43" s="4"/>
      <c r="B43" s="36" t="s">
        <v>251</v>
      </c>
      <c r="C43" s="31"/>
      <c r="D43" s="31"/>
      <c r="E43" s="31"/>
      <c r="F43" s="31"/>
      <c r="G43" s="31"/>
      <c r="H43" s="125"/>
      <c r="I43" s="125"/>
      <c r="J43" s="125"/>
      <c r="K43" s="126"/>
      <c r="L43" s="126"/>
      <c r="M43" s="126"/>
    </row>
    <row r="44" spans="1:13" ht="37.5" customHeight="1">
      <c r="A44" s="4"/>
      <c r="B44" s="59"/>
      <c r="C44" s="16" t="s">
        <v>1</v>
      </c>
      <c r="D44" s="17" t="s">
        <v>252</v>
      </c>
      <c r="E44" s="17" t="s">
        <v>251</v>
      </c>
      <c r="F44" s="19"/>
      <c r="G44" s="19"/>
      <c r="H44" s="64">
        <f>H45+H49</f>
        <v>12885000</v>
      </c>
      <c r="I44" s="64">
        <f t="shared" ref="I44:J44" si="20">I45+I49</f>
        <v>6430340.1899999995</v>
      </c>
      <c r="J44" s="64">
        <f t="shared" si="20"/>
        <v>8425000</v>
      </c>
      <c r="K44" s="64">
        <f>K45+K49</f>
        <v>17523900</v>
      </c>
      <c r="L44" s="64">
        <f t="shared" ref="L44:M44" si="21">L45+L49</f>
        <v>18224856</v>
      </c>
      <c r="M44" s="64">
        <f t="shared" si="21"/>
        <v>18953850</v>
      </c>
    </row>
    <row r="45" spans="1:13" ht="29.25" customHeight="1">
      <c r="A45" s="4"/>
      <c r="B45" s="41" t="s">
        <v>254</v>
      </c>
      <c r="C45" s="16" t="s">
        <v>1</v>
      </c>
      <c r="D45" s="17" t="s">
        <v>253</v>
      </c>
      <c r="E45" s="31"/>
      <c r="F45" s="19"/>
      <c r="G45" s="19"/>
      <c r="H45" s="65">
        <f>H46</f>
        <v>9380280</v>
      </c>
      <c r="I45" s="65">
        <f t="shared" ref="I45:K46" si="22">I46</f>
        <v>3971175.54</v>
      </c>
      <c r="J45" s="65">
        <f t="shared" si="22"/>
        <v>5046575</v>
      </c>
      <c r="K45" s="65">
        <f t="shared" si="22"/>
        <v>13444200</v>
      </c>
      <c r="L45" s="65">
        <f t="shared" ref="L45:M45" si="23">L46</f>
        <v>13978465</v>
      </c>
      <c r="M45" s="65">
        <f t="shared" si="23"/>
        <v>14707459</v>
      </c>
    </row>
    <row r="46" spans="1:13" ht="30" customHeight="1">
      <c r="A46" s="4"/>
      <c r="B46" s="59"/>
      <c r="C46" s="52" t="s">
        <v>1</v>
      </c>
      <c r="D46" s="53" t="s">
        <v>253</v>
      </c>
      <c r="E46" s="21" t="s">
        <v>79</v>
      </c>
      <c r="F46" s="19" t="s">
        <v>6</v>
      </c>
      <c r="G46" s="19"/>
      <c r="H46" s="65">
        <f>H47</f>
        <v>9380280</v>
      </c>
      <c r="I46" s="65">
        <f>I47</f>
        <v>3971175.54</v>
      </c>
      <c r="J46" s="65">
        <f t="shared" si="22"/>
        <v>5046575</v>
      </c>
      <c r="K46" s="65">
        <f t="shared" si="22"/>
        <v>13444200</v>
      </c>
      <c r="L46" s="65">
        <f t="shared" ref="L46:M46" si="24">L47</f>
        <v>13978465</v>
      </c>
      <c r="M46" s="65">
        <f t="shared" si="24"/>
        <v>14707459</v>
      </c>
    </row>
    <row r="47" spans="1:13" ht="28.5" customHeight="1">
      <c r="A47" s="4"/>
      <c r="B47" s="41" t="s">
        <v>254</v>
      </c>
      <c r="C47" s="16" t="s">
        <v>1</v>
      </c>
      <c r="D47" s="17" t="s">
        <v>257</v>
      </c>
      <c r="E47" s="43"/>
      <c r="F47" s="19"/>
      <c r="G47" s="19"/>
      <c r="H47" s="65">
        <f>H48</f>
        <v>9380280</v>
      </c>
      <c r="I47" s="65">
        <f>I48</f>
        <v>3971175.54</v>
      </c>
      <c r="J47" s="65">
        <f>J48</f>
        <v>5046575</v>
      </c>
      <c r="K47" s="65">
        <f>K48</f>
        <v>13444200</v>
      </c>
      <c r="L47" s="65">
        <f>L48</f>
        <v>13978465</v>
      </c>
      <c r="M47" s="65">
        <f>M48</f>
        <v>14707459</v>
      </c>
    </row>
    <row r="48" spans="1:13" ht="28.5" customHeight="1">
      <c r="A48" s="4"/>
      <c r="B48" s="59"/>
      <c r="C48" s="44" t="s">
        <v>5</v>
      </c>
      <c r="D48" s="54" t="s">
        <v>448</v>
      </c>
      <c r="E48" s="21" t="s">
        <v>79</v>
      </c>
      <c r="F48" s="19" t="s">
        <v>6</v>
      </c>
      <c r="G48" s="19"/>
      <c r="H48" s="65">
        <v>9380280</v>
      </c>
      <c r="I48" s="65">
        <v>3971175.54</v>
      </c>
      <c r="J48" s="65">
        <v>5046575</v>
      </c>
      <c r="K48" s="65">
        <v>13444200</v>
      </c>
      <c r="L48" s="65">
        <v>13978465</v>
      </c>
      <c r="M48" s="65">
        <v>14707459</v>
      </c>
    </row>
    <row r="49" spans="1:13" ht="37.5" customHeight="1">
      <c r="A49" s="4"/>
      <c r="B49" s="41" t="s">
        <v>255</v>
      </c>
      <c r="C49" s="16" t="s">
        <v>1</v>
      </c>
      <c r="D49" s="17" t="s">
        <v>256</v>
      </c>
      <c r="E49" s="31"/>
      <c r="F49" s="19"/>
      <c r="G49" s="19"/>
      <c r="H49" s="65">
        <f>H50</f>
        <v>3504720</v>
      </c>
      <c r="I49" s="65">
        <f t="shared" ref="I49:J49" si="25">I50</f>
        <v>2459164.65</v>
      </c>
      <c r="J49" s="65">
        <f t="shared" si="25"/>
        <v>3378425</v>
      </c>
      <c r="K49" s="65">
        <f>K50</f>
        <v>4079700</v>
      </c>
      <c r="L49" s="65">
        <f t="shared" ref="L49:M49" si="26">L50</f>
        <v>4246391</v>
      </c>
      <c r="M49" s="65">
        <f t="shared" si="26"/>
        <v>4246391</v>
      </c>
    </row>
    <row r="50" spans="1:13" ht="30.75" customHeight="1">
      <c r="A50" s="4"/>
      <c r="B50" s="59"/>
      <c r="C50" s="16" t="s">
        <v>1</v>
      </c>
      <c r="D50" s="17" t="s">
        <v>256</v>
      </c>
      <c r="E50" s="21" t="s">
        <v>79</v>
      </c>
      <c r="F50" s="19" t="s">
        <v>6</v>
      </c>
      <c r="G50" s="19"/>
      <c r="H50" s="65">
        <f>H51</f>
        <v>3504720</v>
      </c>
      <c r="I50" s="65">
        <f t="shared" ref="I50:J50" si="27">I51</f>
        <v>2459164.65</v>
      </c>
      <c r="J50" s="65">
        <f t="shared" si="27"/>
        <v>3378425</v>
      </c>
      <c r="K50" s="65">
        <f>K51</f>
        <v>4079700</v>
      </c>
      <c r="L50" s="65">
        <f t="shared" ref="L50:M51" si="28">L51</f>
        <v>4246391</v>
      </c>
      <c r="M50" s="65">
        <f t="shared" si="28"/>
        <v>4246391</v>
      </c>
    </row>
    <row r="51" spans="1:13" ht="55.5" customHeight="1">
      <c r="A51" s="4"/>
      <c r="B51" s="41" t="s">
        <v>258</v>
      </c>
      <c r="C51" s="16" t="s">
        <v>1</v>
      </c>
      <c r="D51" s="17" t="s">
        <v>449</v>
      </c>
      <c r="E51" s="21"/>
      <c r="F51" s="19"/>
      <c r="G51" s="19"/>
      <c r="H51" s="65">
        <f>H52</f>
        <v>3504720</v>
      </c>
      <c r="I51" s="65">
        <f>I52</f>
        <v>2459164.65</v>
      </c>
      <c r="J51" s="65">
        <f>J52</f>
        <v>3378425</v>
      </c>
      <c r="K51" s="65">
        <f t="shared" ref="K51" si="29">K52</f>
        <v>4079700</v>
      </c>
      <c r="L51" s="65">
        <f t="shared" si="28"/>
        <v>4246391</v>
      </c>
      <c r="M51" s="65">
        <f t="shared" si="28"/>
        <v>4246391</v>
      </c>
    </row>
    <row r="52" spans="1:13" ht="28.5" customHeight="1">
      <c r="A52" s="4"/>
      <c r="B52" s="20"/>
      <c r="C52" s="16" t="s">
        <v>5</v>
      </c>
      <c r="D52" s="17" t="s">
        <v>449</v>
      </c>
      <c r="E52" s="21" t="s">
        <v>79</v>
      </c>
      <c r="F52" s="19" t="s">
        <v>6</v>
      </c>
      <c r="G52" s="19"/>
      <c r="H52" s="65">
        <v>3504720</v>
      </c>
      <c r="I52" s="65">
        <v>2459164.65</v>
      </c>
      <c r="J52" s="65">
        <v>3378425</v>
      </c>
      <c r="K52" s="65">
        <v>4079700</v>
      </c>
      <c r="L52" s="65">
        <v>4246391</v>
      </c>
      <c r="M52" s="65">
        <v>4246391</v>
      </c>
    </row>
    <row r="53" spans="1:13" ht="37.5" customHeight="1">
      <c r="A53" s="4"/>
      <c r="B53" s="7" t="s">
        <v>120</v>
      </c>
      <c r="C53" s="44"/>
      <c r="D53" s="54"/>
      <c r="E53" s="18"/>
      <c r="F53" s="19"/>
      <c r="G53" s="19"/>
      <c r="H53" s="64">
        <f t="shared" ref="H53:M53" si="30">H54+H56</f>
        <v>43601000</v>
      </c>
      <c r="I53" s="64">
        <f>I54+I56</f>
        <v>28097573.649999999</v>
      </c>
      <c r="J53" s="64">
        <f>J54+J56</f>
        <v>38644000</v>
      </c>
      <c r="K53" s="64">
        <f t="shared" si="30"/>
        <v>9295440</v>
      </c>
      <c r="L53" s="64">
        <f t="shared" si="30"/>
        <v>0</v>
      </c>
      <c r="M53" s="64">
        <f t="shared" si="30"/>
        <v>0</v>
      </c>
    </row>
    <row r="54" spans="1:13" ht="53.25" customHeight="1">
      <c r="A54" s="4"/>
      <c r="B54" s="20"/>
      <c r="C54" s="16" t="s">
        <v>1</v>
      </c>
      <c r="D54" s="17" t="s">
        <v>123</v>
      </c>
      <c r="E54" s="6" t="s">
        <v>120</v>
      </c>
      <c r="F54" s="19"/>
      <c r="G54" s="19"/>
      <c r="H54" s="65">
        <f>H55</f>
        <v>43600550</v>
      </c>
      <c r="I54" s="65">
        <f t="shared" ref="I54:M54" si="31">I55</f>
        <v>28092996.289999999</v>
      </c>
      <c r="J54" s="65">
        <f t="shared" si="31"/>
        <v>38639422.640000001</v>
      </c>
      <c r="K54" s="65">
        <f t="shared" si="31"/>
        <v>9295440</v>
      </c>
      <c r="L54" s="65">
        <f t="shared" si="31"/>
        <v>0</v>
      </c>
      <c r="M54" s="65">
        <f t="shared" si="31"/>
        <v>0</v>
      </c>
    </row>
    <row r="55" spans="1:13" ht="43.5" customHeight="1">
      <c r="A55" s="4"/>
      <c r="B55" s="20" t="s">
        <v>121</v>
      </c>
      <c r="C55" s="16" t="s">
        <v>5</v>
      </c>
      <c r="D55" s="17" t="s">
        <v>122</v>
      </c>
      <c r="E55" s="21" t="s">
        <v>79</v>
      </c>
      <c r="F55" s="19" t="s">
        <v>6</v>
      </c>
      <c r="G55" s="19"/>
      <c r="H55" s="65">
        <v>43600550</v>
      </c>
      <c r="I55" s="65">
        <v>28092996.289999999</v>
      </c>
      <c r="J55" s="65">
        <v>38639422.640000001</v>
      </c>
      <c r="K55" s="68">
        <v>9295440</v>
      </c>
      <c r="L55" s="68">
        <v>0</v>
      </c>
      <c r="M55" s="68">
        <v>0</v>
      </c>
    </row>
    <row r="56" spans="1:13" ht="78.75" customHeight="1">
      <c r="A56" s="4"/>
      <c r="B56" s="23"/>
      <c r="C56" s="16" t="s">
        <v>1</v>
      </c>
      <c r="D56" s="17" t="s">
        <v>125</v>
      </c>
      <c r="E56" s="5" t="s">
        <v>124</v>
      </c>
      <c r="F56" s="19"/>
      <c r="G56" s="19"/>
      <c r="H56" s="65">
        <f>H57</f>
        <v>450</v>
      </c>
      <c r="I56" s="65">
        <f t="shared" ref="I56:M56" si="32">I57</f>
        <v>4577.3599999999997</v>
      </c>
      <c r="J56" s="65">
        <f t="shared" si="32"/>
        <v>4577.3599999999997</v>
      </c>
      <c r="K56" s="65">
        <f t="shared" si="32"/>
        <v>0</v>
      </c>
      <c r="L56" s="65">
        <f t="shared" si="32"/>
        <v>0</v>
      </c>
      <c r="M56" s="65">
        <f t="shared" si="32"/>
        <v>0</v>
      </c>
    </row>
    <row r="57" spans="1:13" ht="59.25" customHeight="1">
      <c r="A57" s="4"/>
      <c r="B57" s="20" t="s">
        <v>127</v>
      </c>
      <c r="C57" s="16" t="s">
        <v>5</v>
      </c>
      <c r="D57" s="17" t="s">
        <v>126</v>
      </c>
      <c r="E57" s="21" t="s">
        <v>79</v>
      </c>
      <c r="F57" s="19" t="s">
        <v>6</v>
      </c>
      <c r="G57" s="19"/>
      <c r="H57" s="65">
        <v>450</v>
      </c>
      <c r="I57" s="65">
        <v>4577.3599999999997</v>
      </c>
      <c r="J57" s="65">
        <v>4577.3599999999997</v>
      </c>
      <c r="K57" s="68">
        <v>0</v>
      </c>
      <c r="L57" s="68">
        <v>0</v>
      </c>
      <c r="M57" s="68">
        <v>0</v>
      </c>
    </row>
    <row r="58" spans="1:13" ht="31.5" customHeight="1">
      <c r="A58" s="4"/>
      <c r="B58" s="8" t="s">
        <v>128</v>
      </c>
      <c r="C58" s="16"/>
      <c r="D58" s="17"/>
      <c r="E58" s="18"/>
      <c r="F58" s="19"/>
      <c r="G58" s="19"/>
      <c r="H58" s="64">
        <f>H59</f>
        <v>3884933</v>
      </c>
      <c r="I58" s="64">
        <f t="shared" ref="I58:M59" si="33">I59</f>
        <v>1247463.3</v>
      </c>
      <c r="J58" s="64">
        <f t="shared" si="33"/>
        <v>2372000</v>
      </c>
      <c r="K58" s="64">
        <f t="shared" si="33"/>
        <v>2571000</v>
      </c>
      <c r="L58" s="64">
        <f t="shared" si="33"/>
        <v>2673840</v>
      </c>
      <c r="M58" s="64">
        <f t="shared" si="33"/>
        <v>2780794</v>
      </c>
    </row>
    <row r="59" spans="1:13" ht="72" customHeight="1">
      <c r="A59" s="4"/>
      <c r="B59" s="20"/>
      <c r="C59" s="16" t="s">
        <v>1</v>
      </c>
      <c r="D59" s="17" t="s">
        <v>131</v>
      </c>
      <c r="E59" s="5" t="s">
        <v>129</v>
      </c>
      <c r="F59" s="19"/>
      <c r="G59" s="19"/>
      <c r="H59" s="65">
        <f>H60</f>
        <v>3884933</v>
      </c>
      <c r="I59" s="65">
        <f t="shared" si="33"/>
        <v>1247463.3</v>
      </c>
      <c r="J59" s="65">
        <f t="shared" si="33"/>
        <v>2372000</v>
      </c>
      <c r="K59" s="65">
        <f t="shared" si="33"/>
        <v>2571000</v>
      </c>
      <c r="L59" s="65">
        <f t="shared" si="33"/>
        <v>2673840</v>
      </c>
      <c r="M59" s="65">
        <f t="shared" si="33"/>
        <v>2780794</v>
      </c>
    </row>
    <row r="60" spans="1:13" ht="59.25" customHeight="1">
      <c r="A60" s="4"/>
      <c r="B60" s="5" t="s">
        <v>130</v>
      </c>
      <c r="C60" s="16" t="s">
        <v>5</v>
      </c>
      <c r="D60" s="17" t="s">
        <v>132</v>
      </c>
      <c r="E60" s="21" t="s">
        <v>79</v>
      </c>
      <c r="F60" s="19" t="s">
        <v>6</v>
      </c>
      <c r="G60" s="19"/>
      <c r="H60" s="65">
        <v>3884933</v>
      </c>
      <c r="I60" s="65">
        <v>1247463.3</v>
      </c>
      <c r="J60" s="65">
        <v>2372000</v>
      </c>
      <c r="K60" s="68">
        <v>2571000</v>
      </c>
      <c r="L60" s="68">
        <v>2673840</v>
      </c>
      <c r="M60" s="68">
        <v>2780794</v>
      </c>
    </row>
    <row r="61" spans="1:13" ht="15.75">
      <c r="A61" s="4"/>
      <c r="B61" s="15" t="s">
        <v>36</v>
      </c>
      <c r="C61" s="16"/>
      <c r="D61" s="17"/>
      <c r="E61" s="22"/>
      <c r="F61" s="93"/>
      <c r="G61" s="93"/>
      <c r="H61" s="64">
        <f>H62+H65</f>
        <v>48480000</v>
      </c>
      <c r="I61" s="64">
        <f t="shared" ref="I61:M61" si="34">I62+I65</f>
        <v>20602261.549999997</v>
      </c>
      <c r="J61" s="64">
        <f t="shared" si="34"/>
        <v>45930700</v>
      </c>
      <c r="K61" s="64">
        <f t="shared" si="34"/>
        <v>49054400</v>
      </c>
      <c r="L61" s="64">
        <f t="shared" si="34"/>
        <v>50620000</v>
      </c>
      <c r="M61" s="64">
        <f t="shared" si="34"/>
        <v>51668000</v>
      </c>
    </row>
    <row r="62" spans="1:13" ht="15.75">
      <c r="A62" s="4"/>
      <c r="B62" s="7" t="s">
        <v>133</v>
      </c>
      <c r="C62" s="16"/>
      <c r="D62" s="17"/>
      <c r="E62" s="18"/>
      <c r="F62" s="19"/>
      <c r="G62" s="19"/>
      <c r="H62" s="64">
        <f>H63</f>
        <v>23895000</v>
      </c>
      <c r="I62" s="64">
        <f t="shared" ref="I62:M63" si="35">I63</f>
        <v>6526446.5199999996</v>
      </c>
      <c r="J62" s="64">
        <f t="shared" si="35"/>
        <v>22227000</v>
      </c>
      <c r="K62" s="64">
        <f t="shared" si="35"/>
        <v>24483400</v>
      </c>
      <c r="L62" s="64">
        <f t="shared" si="35"/>
        <v>25927000</v>
      </c>
      <c r="M62" s="64">
        <f t="shared" si="35"/>
        <v>26975000</v>
      </c>
    </row>
    <row r="63" spans="1:13" ht="91.5" customHeight="1">
      <c r="A63" s="4"/>
      <c r="B63" s="20"/>
      <c r="C63" s="16" t="s">
        <v>1</v>
      </c>
      <c r="D63" s="17" t="s">
        <v>135</v>
      </c>
      <c r="E63" s="6" t="s">
        <v>134</v>
      </c>
      <c r="F63" s="19"/>
      <c r="G63" s="19"/>
      <c r="H63" s="65">
        <f>H64</f>
        <v>23895000</v>
      </c>
      <c r="I63" s="65">
        <f t="shared" si="35"/>
        <v>6526446.5199999996</v>
      </c>
      <c r="J63" s="65">
        <f t="shared" si="35"/>
        <v>22227000</v>
      </c>
      <c r="K63" s="65">
        <f t="shared" si="35"/>
        <v>24483400</v>
      </c>
      <c r="L63" s="65">
        <f t="shared" si="35"/>
        <v>25927000</v>
      </c>
      <c r="M63" s="65">
        <f t="shared" si="35"/>
        <v>26975000</v>
      </c>
    </row>
    <row r="64" spans="1:13" ht="65.25" customHeight="1">
      <c r="A64" s="4"/>
      <c r="B64" s="6" t="s">
        <v>139</v>
      </c>
      <c r="C64" s="16" t="s">
        <v>5</v>
      </c>
      <c r="D64" s="17" t="s">
        <v>224</v>
      </c>
      <c r="E64" s="21" t="s">
        <v>79</v>
      </c>
      <c r="F64" s="19" t="s">
        <v>6</v>
      </c>
      <c r="G64" s="19"/>
      <c r="H64" s="65">
        <v>23895000</v>
      </c>
      <c r="I64" s="65">
        <v>6526446.5199999996</v>
      </c>
      <c r="J64" s="65">
        <v>22227000</v>
      </c>
      <c r="K64" s="68">
        <v>24483400</v>
      </c>
      <c r="L64" s="68">
        <v>25927000</v>
      </c>
      <c r="M64" s="68">
        <v>26975000</v>
      </c>
    </row>
    <row r="65" spans="1:13" ht="15.75">
      <c r="A65" s="4"/>
      <c r="B65" s="7" t="s">
        <v>136</v>
      </c>
      <c r="C65" s="16"/>
      <c r="D65" s="17"/>
      <c r="E65" s="22"/>
      <c r="F65" s="93"/>
      <c r="G65" s="93"/>
      <c r="H65" s="64">
        <f>H68+H66</f>
        <v>24585000</v>
      </c>
      <c r="I65" s="64">
        <f t="shared" ref="I65:M65" si="36">I68+I66</f>
        <v>14075815.029999999</v>
      </c>
      <c r="J65" s="64">
        <f t="shared" si="36"/>
        <v>23703700</v>
      </c>
      <c r="K65" s="64">
        <f t="shared" si="36"/>
        <v>24571000</v>
      </c>
      <c r="L65" s="64">
        <f t="shared" si="36"/>
        <v>24693000</v>
      </c>
      <c r="M65" s="64">
        <f t="shared" si="36"/>
        <v>24693000</v>
      </c>
    </row>
    <row r="66" spans="1:13" ht="25.5">
      <c r="A66" s="4"/>
      <c r="B66" s="23"/>
      <c r="C66" s="16" t="s">
        <v>1</v>
      </c>
      <c r="D66" s="17" t="s">
        <v>142</v>
      </c>
      <c r="E66" s="6" t="s">
        <v>137</v>
      </c>
      <c r="F66" s="19"/>
      <c r="G66" s="19"/>
      <c r="H66" s="65">
        <f>H67</f>
        <v>17675000</v>
      </c>
      <c r="I66" s="65">
        <f t="shared" ref="I66:M66" si="37">I67</f>
        <v>12797746.35</v>
      </c>
      <c r="J66" s="65">
        <f t="shared" si="37"/>
        <v>16107700</v>
      </c>
      <c r="K66" s="65">
        <f t="shared" si="37"/>
        <v>16275000</v>
      </c>
      <c r="L66" s="65">
        <f t="shared" si="37"/>
        <v>16343000</v>
      </c>
      <c r="M66" s="65">
        <f t="shared" si="37"/>
        <v>16343000</v>
      </c>
    </row>
    <row r="67" spans="1:13" ht="51">
      <c r="A67" s="4"/>
      <c r="B67" s="5" t="s">
        <v>140</v>
      </c>
      <c r="C67" s="16" t="s">
        <v>5</v>
      </c>
      <c r="D67" s="17" t="s">
        <v>225</v>
      </c>
      <c r="E67" s="21" t="s">
        <v>79</v>
      </c>
      <c r="F67" s="19" t="s">
        <v>6</v>
      </c>
      <c r="G67" s="19"/>
      <c r="H67" s="65">
        <v>17675000</v>
      </c>
      <c r="I67" s="65">
        <v>12797746.35</v>
      </c>
      <c r="J67" s="65">
        <v>16107700</v>
      </c>
      <c r="K67" s="68">
        <v>16275000</v>
      </c>
      <c r="L67" s="68">
        <v>16343000</v>
      </c>
      <c r="M67" s="68">
        <v>16343000</v>
      </c>
    </row>
    <row r="68" spans="1:13" ht="25.5">
      <c r="A68" s="4"/>
      <c r="B68" s="23"/>
      <c r="C68" s="16" t="s">
        <v>1</v>
      </c>
      <c r="D68" s="17" t="s">
        <v>143</v>
      </c>
      <c r="E68" s="6" t="s">
        <v>138</v>
      </c>
      <c r="F68" s="19"/>
      <c r="G68" s="19"/>
      <c r="H68" s="65">
        <f>H69</f>
        <v>6910000</v>
      </c>
      <c r="I68" s="65">
        <f t="shared" ref="I68:M68" si="38">I69</f>
        <v>1278068.68</v>
      </c>
      <c r="J68" s="65">
        <f t="shared" si="38"/>
        <v>7596000</v>
      </c>
      <c r="K68" s="65">
        <f t="shared" si="38"/>
        <v>8296000</v>
      </c>
      <c r="L68" s="65">
        <f t="shared" si="38"/>
        <v>8350000</v>
      </c>
      <c r="M68" s="65">
        <f t="shared" si="38"/>
        <v>8350000</v>
      </c>
    </row>
    <row r="69" spans="1:13" ht="48.75" customHeight="1">
      <c r="A69" s="4"/>
      <c r="B69" s="5" t="s">
        <v>141</v>
      </c>
      <c r="C69" s="16" t="s">
        <v>5</v>
      </c>
      <c r="D69" s="17" t="s">
        <v>226</v>
      </c>
      <c r="E69" s="21" t="s">
        <v>79</v>
      </c>
      <c r="F69" s="19" t="s">
        <v>6</v>
      </c>
      <c r="G69" s="19"/>
      <c r="H69" s="65">
        <v>6910000</v>
      </c>
      <c r="I69" s="65">
        <v>1278068.68</v>
      </c>
      <c r="J69" s="65">
        <v>7596000</v>
      </c>
      <c r="K69" s="68">
        <v>8296000</v>
      </c>
      <c r="L69" s="68">
        <v>8350000</v>
      </c>
      <c r="M69" s="68">
        <v>8350000</v>
      </c>
    </row>
    <row r="70" spans="1:13" ht="15.75">
      <c r="A70" s="4"/>
      <c r="B70" s="8" t="s">
        <v>37</v>
      </c>
      <c r="C70" s="16"/>
      <c r="D70" s="17"/>
      <c r="E70" s="21"/>
      <c r="F70" s="19"/>
      <c r="G70" s="19"/>
      <c r="H70" s="64">
        <f>H71</f>
        <v>9286000</v>
      </c>
      <c r="I70" s="64">
        <f t="shared" ref="I70:M70" si="39">I71</f>
        <v>6522500.8799999999</v>
      </c>
      <c r="J70" s="64">
        <f t="shared" si="39"/>
        <v>8215000</v>
      </c>
      <c r="K70" s="64">
        <f t="shared" si="39"/>
        <v>8510700</v>
      </c>
      <c r="L70" s="64">
        <f t="shared" si="39"/>
        <v>8851200</v>
      </c>
      <c r="M70" s="64">
        <f t="shared" si="39"/>
        <v>9205200</v>
      </c>
    </row>
    <row r="71" spans="1:13" ht="25.5">
      <c r="A71" s="4"/>
      <c r="B71" s="7" t="s">
        <v>144</v>
      </c>
      <c r="C71" s="16"/>
      <c r="D71" s="17"/>
      <c r="E71" s="21"/>
      <c r="F71" s="19"/>
      <c r="G71" s="19"/>
      <c r="H71" s="65">
        <f>H72</f>
        <v>9286000</v>
      </c>
      <c r="I71" s="65">
        <f t="shared" ref="I71:M71" si="40">I72</f>
        <v>6522500.8799999999</v>
      </c>
      <c r="J71" s="65">
        <f t="shared" si="40"/>
        <v>8215000</v>
      </c>
      <c r="K71" s="65">
        <f t="shared" si="40"/>
        <v>8510700</v>
      </c>
      <c r="L71" s="65">
        <f t="shared" si="40"/>
        <v>8851200</v>
      </c>
      <c r="M71" s="65">
        <f t="shared" si="40"/>
        <v>9205200</v>
      </c>
    </row>
    <row r="72" spans="1:13" ht="67.5" customHeight="1">
      <c r="A72" s="4"/>
      <c r="B72" s="23"/>
      <c r="C72" s="16" t="s">
        <v>1</v>
      </c>
      <c r="D72" s="17" t="s">
        <v>145</v>
      </c>
      <c r="E72" s="5" t="s">
        <v>144</v>
      </c>
      <c r="F72" s="19"/>
      <c r="G72" s="19"/>
      <c r="H72" s="65">
        <f>H73</f>
        <v>9286000</v>
      </c>
      <c r="I72" s="65">
        <f t="shared" ref="I72:M72" si="41">I73</f>
        <v>6522500.8799999999</v>
      </c>
      <c r="J72" s="65">
        <f t="shared" si="41"/>
        <v>8215000</v>
      </c>
      <c r="K72" s="65">
        <f t="shared" si="41"/>
        <v>8510700</v>
      </c>
      <c r="L72" s="65">
        <f t="shared" si="41"/>
        <v>8851200</v>
      </c>
      <c r="M72" s="65">
        <f t="shared" si="41"/>
        <v>9205200</v>
      </c>
    </row>
    <row r="73" spans="1:13" ht="63.75">
      <c r="A73" s="4"/>
      <c r="B73" s="6" t="s">
        <v>149</v>
      </c>
      <c r="C73" s="16" t="s">
        <v>5</v>
      </c>
      <c r="D73" s="17" t="s">
        <v>146</v>
      </c>
      <c r="E73" s="21" t="s">
        <v>79</v>
      </c>
      <c r="F73" s="19" t="s">
        <v>6</v>
      </c>
      <c r="G73" s="19"/>
      <c r="H73" s="65">
        <v>9286000</v>
      </c>
      <c r="I73" s="65">
        <v>6522500.8799999999</v>
      </c>
      <c r="J73" s="65">
        <v>8215000</v>
      </c>
      <c r="K73" s="68">
        <v>8510700</v>
      </c>
      <c r="L73" s="68">
        <v>8851200</v>
      </c>
      <c r="M73" s="68">
        <v>9205200</v>
      </c>
    </row>
    <row r="74" spans="1:13" ht="15.75">
      <c r="A74" s="4"/>
      <c r="B74" s="24" t="s">
        <v>39</v>
      </c>
      <c r="C74" s="16" t="s">
        <v>0</v>
      </c>
      <c r="D74" s="17" t="s">
        <v>0</v>
      </c>
      <c r="E74" s="22"/>
      <c r="F74" s="93"/>
      <c r="G74" s="93"/>
      <c r="H74" s="64">
        <f t="shared" ref="H74:M74" si="42">H75+H92+H100+H109+H121+H125+H197</f>
        <v>73365033.910000011</v>
      </c>
      <c r="I74" s="64">
        <f t="shared" si="42"/>
        <v>45669762.699999996</v>
      </c>
      <c r="J74" s="64">
        <f t="shared" si="42"/>
        <v>65989899.930000007</v>
      </c>
      <c r="K74" s="64">
        <f t="shared" si="42"/>
        <v>66266151.57</v>
      </c>
      <c r="L74" s="64">
        <f t="shared" si="42"/>
        <v>66982347.57</v>
      </c>
      <c r="M74" s="64">
        <f t="shared" si="42"/>
        <v>66454514.57</v>
      </c>
    </row>
    <row r="75" spans="1:13" ht="42" customHeight="1">
      <c r="A75" s="4"/>
      <c r="B75" s="15" t="s">
        <v>40</v>
      </c>
      <c r="C75" s="16"/>
      <c r="D75" s="17"/>
      <c r="E75" s="22"/>
      <c r="F75" s="93"/>
      <c r="G75" s="93"/>
      <c r="H75" s="64">
        <f>H76+H83+H86+H89</f>
        <v>53816367.57</v>
      </c>
      <c r="I75" s="64">
        <f t="shared" ref="I75:M75" si="43">I76+I83+I86+I89</f>
        <v>30319200.869999997</v>
      </c>
      <c r="J75" s="64">
        <f t="shared" si="43"/>
        <v>44599599.710000001</v>
      </c>
      <c r="K75" s="64">
        <f t="shared" si="43"/>
        <v>47245415.57</v>
      </c>
      <c r="L75" s="64">
        <f t="shared" si="43"/>
        <v>48701915.57</v>
      </c>
      <c r="M75" s="64">
        <f t="shared" si="43"/>
        <v>48119915.57</v>
      </c>
    </row>
    <row r="76" spans="1:13" ht="72" customHeight="1">
      <c r="A76" s="4"/>
      <c r="B76" s="15" t="s">
        <v>41</v>
      </c>
      <c r="C76" s="16"/>
      <c r="D76" s="17"/>
      <c r="E76" s="22"/>
      <c r="F76" s="93"/>
      <c r="G76" s="93"/>
      <c r="H76" s="64">
        <f>H77+H79+H81</f>
        <v>51233452</v>
      </c>
      <c r="I76" s="64">
        <f t="shared" ref="I76:M76" si="44">I77+I79+I81</f>
        <v>28478279.019999996</v>
      </c>
      <c r="J76" s="64">
        <f t="shared" si="44"/>
        <v>41799250</v>
      </c>
      <c r="K76" s="64">
        <f t="shared" si="44"/>
        <v>45067500</v>
      </c>
      <c r="L76" s="64">
        <f t="shared" si="44"/>
        <v>46500000</v>
      </c>
      <c r="M76" s="64">
        <f t="shared" si="44"/>
        <v>45900000</v>
      </c>
    </row>
    <row r="77" spans="1:13" ht="159.75" customHeight="1">
      <c r="A77" s="4"/>
      <c r="B77" s="6"/>
      <c r="C77" s="16" t="s">
        <v>1</v>
      </c>
      <c r="D77" s="17" t="s">
        <v>154</v>
      </c>
      <c r="E77" s="6" t="s">
        <v>150</v>
      </c>
      <c r="F77" s="93"/>
      <c r="G77" s="93"/>
      <c r="H77" s="65">
        <f>H78</f>
        <v>19000000</v>
      </c>
      <c r="I77" s="65">
        <f t="shared" ref="I77:M77" si="45">I78</f>
        <v>10794003.369999999</v>
      </c>
      <c r="J77" s="65">
        <f t="shared" si="45"/>
        <v>16100000</v>
      </c>
      <c r="K77" s="65">
        <f t="shared" si="45"/>
        <v>17500000</v>
      </c>
      <c r="L77" s="65">
        <f t="shared" si="45"/>
        <v>17500000</v>
      </c>
      <c r="M77" s="65">
        <f t="shared" si="45"/>
        <v>17500000</v>
      </c>
    </row>
    <row r="78" spans="1:13" ht="97.5" customHeight="1">
      <c r="A78" s="4"/>
      <c r="B78" s="5" t="s">
        <v>43</v>
      </c>
      <c r="C78" s="16" t="s">
        <v>152</v>
      </c>
      <c r="D78" s="17" t="s">
        <v>153</v>
      </c>
      <c r="E78" s="21" t="s">
        <v>79</v>
      </c>
      <c r="F78" s="19" t="s">
        <v>311</v>
      </c>
      <c r="G78" s="93"/>
      <c r="H78" s="65">
        <v>19000000</v>
      </c>
      <c r="I78" s="65">
        <v>10794003.369999999</v>
      </c>
      <c r="J78" s="65">
        <v>16100000</v>
      </c>
      <c r="K78" s="68">
        <v>17500000</v>
      </c>
      <c r="L78" s="68">
        <v>17500000</v>
      </c>
      <c r="M78" s="68">
        <v>17500000</v>
      </c>
    </row>
    <row r="79" spans="1:13" ht="171" customHeight="1">
      <c r="A79" s="4"/>
      <c r="B79" s="18"/>
      <c r="C79" s="16" t="s">
        <v>1</v>
      </c>
      <c r="D79" s="17" t="s">
        <v>42</v>
      </c>
      <c r="E79" s="18" t="s">
        <v>43</v>
      </c>
      <c r="F79" s="19"/>
      <c r="G79" s="19"/>
      <c r="H79" s="65">
        <f>H80</f>
        <v>3233452</v>
      </c>
      <c r="I79" s="65">
        <f t="shared" ref="I79:M79" si="46">I80</f>
        <v>2448862.61</v>
      </c>
      <c r="J79" s="65">
        <f t="shared" si="46"/>
        <v>3233452</v>
      </c>
      <c r="K79" s="65">
        <f t="shared" si="46"/>
        <v>2640000</v>
      </c>
      <c r="L79" s="65">
        <f t="shared" si="46"/>
        <v>2400000</v>
      </c>
      <c r="M79" s="65">
        <f t="shared" si="46"/>
        <v>2400000</v>
      </c>
    </row>
    <row r="80" spans="1:13" ht="73.5" customHeight="1">
      <c r="A80" s="4"/>
      <c r="B80" s="10" t="s">
        <v>156</v>
      </c>
      <c r="C80" s="16" t="s">
        <v>152</v>
      </c>
      <c r="D80" s="17" t="s">
        <v>155</v>
      </c>
      <c r="E80" s="21" t="s">
        <v>79</v>
      </c>
      <c r="F80" s="19" t="s">
        <v>311</v>
      </c>
      <c r="G80" s="19"/>
      <c r="H80" s="65">
        <v>3233452</v>
      </c>
      <c r="I80" s="65">
        <v>2448862.61</v>
      </c>
      <c r="J80" s="68">
        <v>3233452</v>
      </c>
      <c r="K80" s="68">
        <v>2640000</v>
      </c>
      <c r="L80" s="68">
        <v>2400000</v>
      </c>
      <c r="M80" s="68">
        <v>2400000</v>
      </c>
    </row>
    <row r="81" spans="1:13" ht="84" customHeight="1">
      <c r="A81" s="4"/>
      <c r="B81" s="6"/>
      <c r="C81" s="16" t="s">
        <v>1</v>
      </c>
      <c r="D81" s="17" t="s">
        <v>44</v>
      </c>
      <c r="E81" s="6" t="s">
        <v>45</v>
      </c>
      <c r="F81" s="19"/>
      <c r="G81" s="19"/>
      <c r="H81" s="65">
        <f>H82</f>
        <v>29000000</v>
      </c>
      <c r="I81" s="65">
        <f t="shared" ref="I81:M81" si="47">I82</f>
        <v>15235413.039999999</v>
      </c>
      <c r="J81" s="65">
        <f t="shared" si="47"/>
        <v>22465798</v>
      </c>
      <c r="K81" s="65">
        <f t="shared" si="47"/>
        <v>24927500</v>
      </c>
      <c r="L81" s="65">
        <f t="shared" si="47"/>
        <v>26600000</v>
      </c>
      <c r="M81" s="65">
        <f t="shared" si="47"/>
        <v>26000000</v>
      </c>
    </row>
    <row r="82" spans="1:13" ht="89.25">
      <c r="A82" s="4"/>
      <c r="B82" s="5" t="s">
        <v>157</v>
      </c>
      <c r="C82" s="16" t="s">
        <v>152</v>
      </c>
      <c r="D82" s="17" t="s">
        <v>158</v>
      </c>
      <c r="E82" s="21" t="s">
        <v>79</v>
      </c>
      <c r="F82" s="19" t="s">
        <v>311</v>
      </c>
      <c r="G82" s="19"/>
      <c r="H82" s="65">
        <v>29000000</v>
      </c>
      <c r="I82" s="65">
        <v>15235413.039999999</v>
      </c>
      <c r="J82" s="65">
        <v>22465798</v>
      </c>
      <c r="K82" s="67">
        <v>24927500</v>
      </c>
      <c r="L82" s="67">
        <v>26600000</v>
      </c>
      <c r="M82" s="67">
        <v>26000000</v>
      </c>
    </row>
    <row r="83" spans="1:13" ht="93.75" customHeight="1">
      <c r="A83" s="4"/>
      <c r="B83" s="23"/>
      <c r="C83" s="16" t="s">
        <v>1</v>
      </c>
      <c r="D83" s="17" t="s">
        <v>46</v>
      </c>
      <c r="E83" s="18" t="s">
        <v>47</v>
      </c>
      <c r="F83" s="19"/>
      <c r="G83" s="19"/>
      <c r="H83" s="65">
        <f>H84</f>
        <v>2915.57</v>
      </c>
      <c r="I83" s="65">
        <f t="shared" ref="I83:M83" si="48">I84</f>
        <v>2915.57</v>
      </c>
      <c r="J83" s="65">
        <f t="shared" si="48"/>
        <v>2915.57</v>
      </c>
      <c r="K83" s="71">
        <f t="shared" si="48"/>
        <v>2915.57</v>
      </c>
      <c r="L83" s="71">
        <f t="shared" si="48"/>
        <v>2915.57</v>
      </c>
      <c r="M83" s="71">
        <f t="shared" si="48"/>
        <v>2915.57</v>
      </c>
    </row>
    <row r="84" spans="1:13" ht="84" customHeight="1">
      <c r="A84" s="4"/>
      <c r="B84" s="23"/>
      <c r="C84" s="16" t="s">
        <v>1</v>
      </c>
      <c r="D84" s="17" t="s">
        <v>162</v>
      </c>
      <c r="E84" s="5" t="s">
        <v>161</v>
      </c>
      <c r="F84" s="19"/>
      <c r="G84" s="19"/>
      <c r="H84" s="65">
        <v>2915.57</v>
      </c>
      <c r="I84" s="65">
        <v>2915.57</v>
      </c>
      <c r="J84" s="65">
        <v>2915.57</v>
      </c>
      <c r="K84" s="71">
        <v>2915.57</v>
      </c>
      <c r="L84" s="71">
        <v>2915.57</v>
      </c>
      <c r="M84" s="71">
        <v>2915.57</v>
      </c>
    </row>
    <row r="85" spans="1:13" ht="92.25" customHeight="1">
      <c r="A85" s="4"/>
      <c r="B85" s="6" t="s">
        <v>159</v>
      </c>
      <c r="C85" s="16" t="s">
        <v>152</v>
      </c>
      <c r="D85" s="17" t="s">
        <v>160</v>
      </c>
      <c r="E85" s="21" t="s">
        <v>79</v>
      </c>
      <c r="F85" s="19" t="s">
        <v>311</v>
      </c>
      <c r="G85" s="19"/>
      <c r="H85" s="65">
        <v>0</v>
      </c>
      <c r="I85" s="65">
        <v>0</v>
      </c>
      <c r="J85" s="65">
        <v>0</v>
      </c>
      <c r="K85" s="67">
        <v>0</v>
      </c>
      <c r="L85" s="67">
        <v>0</v>
      </c>
      <c r="M85" s="67">
        <v>0</v>
      </c>
    </row>
    <row r="86" spans="1:13" ht="54.75" customHeight="1">
      <c r="A86" s="4"/>
      <c r="B86" s="20"/>
      <c r="C86" s="16" t="s">
        <v>1</v>
      </c>
      <c r="D86" s="17" t="s">
        <v>48</v>
      </c>
      <c r="E86" s="18" t="s">
        <v>49</v>
      </c>
      <c r="F86" s="19"/>
      <c r="G86" s="19"/>
      <c r="H86" s="65">
        <f>H87</f>
        <v>180000</v>
      </c>
      <c r="I86" s="65">
        <f t="shared" ref="I86:M87" si="49">I87</f>
        <v>0</v>
      </c>
      <c r="J86" s="65">
        <f t="shared" si="49"/>
        <v>397434.14</v>
      </c>
      <c r="K86" s="71">
        <f t="shared" si="49"/>
        <v>75000</v>
      </c>
      <c r="L86" s="71">
        <f t="shared" si="49"/>
        <v>99000</v>
      </c>
      <c r="M86" s="71">
        <f t="shared" si="49"/>
        <v>117000</v>
      </c>
    </row>
    <row r="87" spans="1:13" ht="96" customHeight="1">
      <c r="A87" s="4"/>
      <c r="B87" s="20"/>
      <c r="C87" s="16" t="s">
        <v>1</v>
      </c>
      <c r="D87" s="17" t="s">
        <v>50</v>
      </c>
      <c r="E87" s="18" t="s">
        <v>51</v>
      </c>
      <c r="F87" s="19"/>
      <c r="G87" s="19"/>
      <c r="H87" s="73">
        <f>H88</f>
        <v>180000</v>
      </c>
      <c r="I87" s="73">
        <f>I88</f>
        <v>0</v>
      </c>
      <c r="J87" s="73">
        <f t="shared" si="49"/>
        <v>397434.14</v>
      </c>
      <c r="K87" s="73">
        <f t="shared" si="49"/>
        <v>75000</v>
      </c>
      <c r="L87" s="73">
        <f t="shared" si="49"/>
        <v>99000</v>
      </c>
      <c r="M87" s="73">
        <f t="shared" si="49"/>
        <v>117000</v>
      </c>
    </row>
    <row r="88" spans="1:13" ht="90.75" customHeight="1">
      <c r="A88" s="4"/>
      <c r="B88" s="5" t="s">
        <v>163</v>
      </c>
      <c r="C88" s="16" t="s">
        <v>152</v>
      </c>
      <c r="D88" s="17" t="s">
        <v>164</v>
      </c>
      <c r="E88" s="21" t="s">
        <v>79</v>
      </c>
      <c r="F88" s="19" t="s">
        <v>311</v>
      </c>
      <c r="G88" s="19"/>
      <c r="H88" s="73">
        <v>180000</v>
      </c>
      <c r="I88" s="73">
        <v>0</v>
      </c>
      <c r="J88" s="73">
        <v>397434.14</v>
      </c>
      <c r="K88" s="67">
        <v>75000</v>
      </c>
      <c r="L88" s="67">
        <v>99000</v>
      </c>
      <c r="M88" s="67">
        <v>117000</v>
      </c>
    </row>
    <row r="89" spans="1:13" ht="183.75" customHeight="1">
      <c r="A89" s="4"/>
      <c r="B89" s="25"/>
      <c r="C89" s="16" t="s">
        <v>1</v>
      </c>
      <c r="D89" s="17" t="s">
        <v>95</v>
      </c>
      <c r="E89" s="26" t="s">
        <v>93</v>
      </c>
      <c r="F89" s="27"/>
      <c r="G89" s="19"/>
      <c r="H89" s="65">
        <f>H90</f>
        <v>2400000</v>
      </c>
      <c r="I89" s="65">
        <f t="shared" ref="I89:M89" si="50">I90</f>
        <v>1838006.28</v>
      </c>
      <c r="J89" s="72">
        <f t="shared" si="50"/>
        <v>2400000</v>
      </c>
      <c r="K89" s="65">
        <f t="shared" si="50"/>
        <v>2100000</v>
      </c>
      <c r="L89" s="65">
        <f t="shared" si="50"/>
        <v>2100000</v>
      </c>
      <c r="M89" s="65">
        <f t="shared" si="50"/>
        <v>2100000</v>
      </c>
    </row>
    <row r="90" spans="1:13" ht="183" customHeight="1">
      <c r="A90" s="4"/>
      <c r="B90" s="25"/>
      <c r="C90" s="16" t="s">
        <v>1</v>
      </c>
      <c r="D90" s="17" t="s">
        <v>96</v>
      </c>
      <c r="E90" s="26" t="s">
        <v>94</v>
      </c>
      <c r="F90" s="27"/>
      <c r="G90" s="19"/>
      <c r="H90" s="65">
        <f>H91</f>
        <v>2400000</v>
      </c>
      <c r="I90" s="65">
        <f>I91</f>
        <v>1838006.28</v>
      </c>
      <c r="J90" s="72">
        <f t="shared" ref="J90:M90" si="51">J91</f>
        <v>2400000</v>
      </c>
      <c r="K90" s="65">
        <f t="shared" si="51"/>
        <v>2100000</v>
      </c>
      <c r="L90" s="65">
        <f t="shared" si="51"/>
        <v>2100000</v>
      </c>
      <c r="M90" s="65">
        <f t="shared" si="51"/>
        <v>2100000</v>
      </c>
    </row>
    <row r="91" spans="1:13" ht="89.25" customHeight="1">
      <c r="A91" s="4"/>
      <c r="B91" s="10" t="s">
        <v>166</v>
      </c>
      <c r="C91" s="16" t="s">
        <v>152</v>
      </c>
      <c r="D91" s="17" t="s">
        <v>165</v>
      </c>
      <c r="E91" s="21" t="s">
        <v>79</v>
      </c>
      <c r="F91" s="19" t="s">
        <v>311</v>
      </c>
      <c r="G91" s="19"/>
      <c r="H91" s="65">
        <v>2400000</v>
      </c>
      <c r="I91" s="65">
        <v>1838006.28</v>
      </c>
      <c r="J91" s="72">
        <v>2400000</v>
      </c>
      <c r="K91" s="68">
        <v>2100000</v>
      </c>
      <c r="L91" s="68">
        <v>2100000</v>
      </c>
      <c r="M91" s="68">
        <v>2100000</v>
      </c>
    </row>
    <row r="92" spans="1:13" ht="27.75" customHeight="1">
      <c r="A92" s="4"/>
      <c r="B92" s="15" t="s">
        <v>52</v>
      </c>
      <c r="C92" s="16"/>
      <c r="D92" s="17"/>
      <c r="E92" s="22"/>
      <c r="F92" s="93"/>
      <c r="G92" s="93"/>
      <c r="H92" s="64">
        <f>H93</f>
        <v>576255</v>
      </c>
      <c r="I92" s="64">
        <f t="shared" ref="I92:M92" si="52">I93</f>
        <v>584289.6</v>
      </c>
      <c r="J92" s="64">
        <f t="shared" si="52"/>
        <v>686000</v>
      </c>
      <c r="K92" s="64">
        <f t="shared" si="52"/>
        <v>1300000</v>
      </c>
      <c r="L92" s="64">
        <f t="shared" si="52"/>
        <v>1353332</v>
      </c>
      <c r="M92" s="64">
        <f t="shared" si="52"/>
        <v>1407499</v>
      </c>
    </row>
    <row r="93" spans="1:13" ht="21" customHeight="1">
      <c r="A93" s="4"/>
      <c r="B93" s="15" t="s">
        <v>54</v>
      </c>
      <c r="C93" s="16"/>
      <c r="D93" s="17"/>
      <c r="E93" s="18"/>
      <c r="F93" s="19"/>
      <c r="G93" s="19"/>
      <c r="H93" s="64">
        <f>H94+H96+H98</f>
        <v>576255</v>
      </c>
      <c r="I93" s="64">
        <f t="shared" ref="I93:M93" si="53">I94+I96+I98</f>
        <v>584289.6</v>
      </c>
      <c r="J93" s="74">
        <f t="shared" si="53"/>
        <v>686000</v>
      </c>
      <c r="K93" s="64">
        <f t="shared" si="53"/>
        <v>1300000</v>
      </c>
      <c r="L93" s="64">
        <f t="shared" si="53"/>
        <v>1353332</v>
      </c>
      <c r="M93" s="64">
        <f t="shared" si="53"/>
        <v>1407499</v>
      </c>
    </row>
    <row r="94" spans="1:13" ht="51.75" customHeight="1">
      <c r="A94" s="4"/>
      <c r="B94" s="28"/>
      <c r="C94" s="16" t="s">
        <v>1</v>
      </c>
      <c r="D94" s="17" t="s">
        <v>227</v>
      </c>
      <c r="E94" s="29" t="s">
        <v>229</v>
      </c>
      <c r="F94" s="19"/>
      <c r="G94" s="19"/>
      <c r="H94" s="65">
        <f>H95</f>
        <v>310383.61</v>
      </c>
      <c r="I94" s="65">
        <f t="shared" ref="I94:M94" si="54">I95</f>
        <v>385903.42</v>
      </c>
      <c r="J94" s="75">
        <f t="shared" si="54"/>
        <v>450000</v>
      </c>
      <c r="K94" s="65">
        <f>K95</f>
        <v>800000</v>
      </c>
      <c r="L94" s="65">
        <f t="shared" si="54"/>
        <v>833333</v>
      </c>
      <c r="M94" s="65">
        <f t="shared" si="54"/>
        <v>866666</v>
      </c>
    </row>
    <row r="95" spans="1:13" ht="57" customHeight="1">
      <c r="A95" s="4"/>
      <c r="B95" s="29" t="s">
        <v>230</v>
      </c>
      <c r="C95" s="16" t="s">
        <v>53</v>
      </c>
      <c r="D95" s="17" t="s">
        <v>228</v>
      </c>
      <c r="E95" s="21" t="s">
        <v>79</v>
      </c>
      <c r="F95" s="19" t="s">
        <v>81</v>
      </c>
      <c r="G95" s="19"/>
      <c r="H95" s="65">
        <v>310383.61</v>
      </c>
      <c r="I95" s="65">
        <v>385903.42</v>
      </c>
      <c r="J95" s="75">
        <v>450000</v>
      </c>
      <c r="K95" s="65">
        <v>800000</v>
      </c>
      <c r="L95" s="65">
        <v>833333</v>
      </c>
      <c r="M95" s="65">
        <v>866666</v>
      </c>
    </row>
    <row r="96" spans="1:13" ht="38.25">
      <c r="A96" s="4"/>
      <c r="B96" s="23"/>
      <c r="C96" s="16" t="s">
        <v>1</v>
      </c>
      <c r="D96" s="17" t="s">
        <v>55</v>
      </c>
      <c r="E96" s="18" t="s">
        <v>56</v>
      </c>
      <c r="F96" s="19"/>
      <c r="G96" s="19"/>
      <c r="H96" s="65">
        <f t="shared" ref="H96:M96" si="55">H97</f>
        <v>20871.39</v>
      </c>
      <c r="I96" s="65">
        <f t="shared" si="55"/>
        <v>17668.689999999999</v>
      </c>
      <c r="J96" s="65">
        <f t="shared" si="55"/>
        <v>36000</v>
      </c>
      <c r="K96" s="65">
        <f t="shared" si="55"/>
        <v>100000</v>
      </c>
      <c r="L96" s="65">
        <f t="shared" si="55"/>
        <v>103333</v>
      </c>
      <c r="M96" s="65">
        <f t="shared" si="55"/>
        <v>107500</v>
      </c>
    </row>
    <row r="97" spans="1:13" ht="54.75" customHeight="1">
      <c r="A97" s="4"/>
      <c r="B97" s="20" t="s">
        <v>58</v>
      </c>
      <c r="C97" s="16" t="s">
        <v>53</v>
      </c>
      <c r="D97" s="17" t="s">
        <v>57</v>
      </c>
      <c r="E97" s="21" t="s">
        <v>79</v>
      </c>
      <c r="F97" s="27" t="s">
        <v>81</v>
      </c>
      <c r="G97" s="19"/>
      <c r="H97" s="65">
        <v>20871.39</v>
      </c>
      <c r="I97" s="65">
        <v>17668.689999999999</v>
      </c>
      <c r="J97" s="65">
        <v>36000</v>
      </c>
      <c r="K97" s="68">
        <v>100000</v>
      </c>
      <c r="L97" s="68">
        <v>103333</v>
      </c>
      <c r="M97" s="68">
        <v>107500</v>
      </c>
    </row>
    <row r="98" spans="1:13" ht="38.25">
      <c r="A98" s="4"/>
      <c r="B98" s="23"/>
      <c r="C98" s="16" t="s">
        <v>1</v>
      </c>
      <c r="D98" s="17" t="s">
        <v>59</v>
      </c>
      <c r="E98" s="18" t="s">
        <v>60</v>
      </c>
      <c r="F98" s="19"/>
      <c r="G98" s="19"/>
      <c r="H98" s="65">
        <f>H99</f>
        <v>245000</v>
      </c>
      <c r="I98" s="65">
        <f>I99</f>
        <v>180717.49</v>
      </c>
      <c r="J98" s="65">
        <f t="shared" ref="J98:M98" si="56">J99</f>
        <v>200000</v>
      </c>
      <c r="K98" s="65">
        <f t="shared" si="56"/>
        <v>400000</v>
      </c>
      <c r="L98" s="65">
        <f t="shared" si="56"/>
        <v>416666</v>
      </c>
      <c r="M98" s="65">
        <f t="shared" si="56"/>
        <v>433333</v>
      </c>
    </row>
    <row r="99" spans="1:13" ht="52.5" customHeight="1">
      <c r="A99" s="4"/>
      <c r="B99" s="5" t="s">
        <v>240</v>
      </c>
      <c r="C99" s="16" t="s">
        <v>53</v>
      </c>
      <c r="D99" s="17" t="s">
        <v>241</v>
      </c>
      <c r="E99" s="21" t="s">
        <v>79</v>
      </c>
      <c r="F99" s="27" t="s">
        <v>81</v>
      </c>
      <c r="G99" s="19"/>
      <c r="H99" s="65">
        <v>245000</v>
      </c>
      <c r="I99" s="65">
        <v>180717.49</v>
      </c>
      <c r="J99" s="65">
        <v>200000</v>
      </c>
      <c r="K99" s="68">
        <v>400000</v>
      </c>
      <c r="L99" s="68">
        <v>416666</v>
      </c>
      <c r="M99" s="68">
        <v>433333</v>
      </c>
    </row>
    <row r="100" spans="1:13" ht="27" customHeight="1">
      <c r="A100" s="4"/>
      <c r="B100" s="15" t="s">
        <v>61</v>
      </c>
      <c r="C100" s="16"/>
      <c r="D100" s="17"/>
      <c r="E100" s="22"/>
      <c r="F100" s="93"/>
      <c r="G100" s="93"/>
      <c r="H100" s="64">
        <f>H101</f>
        <v>1799785.3</v>
      </c>
      <c r="I100" s="64">
        <f t="shared" ref="I100:M100" si="57">I101</f>
        <v>1870350.1099999999</v>
      </c>
      <c r="J100" s="64">
        <f t="shared" si="57"/>
        <v>2601140.5900000003</v>
      </c>
      <c r="K100" s="64">
        <f t="shared" si="57"/>
        <v>2020000</v>
      </c>
      <c r="L100" s="64">
        <f t="shared" si="57"/>
        <v>2020000</v>
      </c>
      <c r="M100" s="64">
        <f t="shared" si="57"/>
        <v>2020000</v>
      </c>
    </row>
    <row r="101" spans="1:13" ht="18.75" customHeight="1">
      <c r="A101" s="4"/>
      <c r="B101" s="15" t="s">
        <v>62</v>
      </c>
      <c r="C101" s="16"/>
      <c r="D101" s="17"/>
      <c r="E101" s="18"/>
      <c r="F101" s="19"/>
      <c r="G101" s="19"/>
      <c r="H101" s="64">
        <f>H102</f>
        <v>1799785.3</v>
      </c>
      <c r="I101" s="64">
        <f t="shared" ref="I101:M101" si="58">I102</f>
        <v>1870350.1099999999</v>
      </c>
      <c r="J101" s="64">
        <f t="shared" si="58"/>
        <v>2601140.5900000003</v>
      </c>
      <c r="K101" s="64">
        <f t="shared" si="58"/>
        <v>2020000</v>
      </c>
      <c r="L101" s="64">
        <f t="shared" si="58"/>
        <v>2020000</v>
      </c>
      <c r="M101" s="64">
        <f t="shared" si="58"/>
        <v>2020000</v>
      </c>
    </row>
    <row r="102" spans="1:13" ht="18.75" customHeight="1">
      <c r="A102" s="4"/>
      <c r="B102" s="7" t="s">
        <v>169</v>
      </c>
      <c r="C102" s="16" t="s">
        <v>1</v>
      </c>
      <c r="D102" s="17" t="s">
        <v>170</v>
      </c>
      <c r="E102" s="30"/>
      <c r="F102" s="19"/>
      <c r="G102" s="19"/>
      <c r="H102" s="64">
        <f>H103</f>
        <v>1799785.3</v>
      </c>
      <c r="I102" s="64">
        <f>I103</f>
        <v>1870350.1099999999</v>
      </c>
      <c r="J102" s="64">
        <f t="shared" ref="J102:M102" si="59">J103</f>
        <v>2601140.5900000003</v>
      </c>
      <c r="K102" s="64">
        <f t="shared" si="59"/>
        <v>2020000</v>
      </c>
      <c r="L102" s="64">
        <f t="shared" si="59"/>
        <v>2020000</v>
      </c>
      <c r="M102" s="64">
        <f t="shared" si="59"/>
        <v>2020000</v>
      </c>
    </row>
    <row r="103" spans="1:13" ht="51">
      <c r="A103" s="4"/>
      <c r="B103" s="23"/>
      <c r="C103" s="16" t="s">
        <v>1</v>
      </c>
      <c r="D103" s="17" t="s">
        <v>171</v>
      </c>
      <c r="E103" s="9" t="s">
        <v>167</v>
      </c>
      <c r="F103" s="19"/>
      <c r="G103" s="19"/>
      <c r="H103" s="65">
        <f>H104+H105+H106+H107</f>
        <v>1799785.3</v>
      </c>
      <c r="I103" s="65">
        <f>I104+I105+I106+I107+I108</f>
        <v>1870350.1099999999</v>
      </c>
      <c r="J103" s="65">
        <f>J104+J105+J106+J107+J108</f>
        <v>2601140.5900000003</v>
      </c>
      <c r="K103" s="65">
        <f t="shared" ref="K103:M103" si="60">K104+K105+K106+K107+K108</f>
        <v>2020000</v>
      </c>
      <c r="L103" s="65">
        <f t="shared" si="60"/>
        <v>2020000</v>
      </c>
      <c r="M103" s="65">
        <f t="shared" si="60"/>
        <v>2020000</v>
      </c>
    </row>
    <row r="104" spans="1:13" ht="32.25" customHeight="1">
      <c r="A104" s="4"/>
      <c r="B104" s="9" t="s">
        <v>167</v>
      </c>
      <c r="C104" s="16" t="s">
        <v>147</v>
      </c>
      <c r="D104" s="17" t="s">
        <v>171</v>
      </c>
      <c r="E104" s="21" t="s">
        <v>79</v>
      </c>
      <c r="F104" s="19" t="s">
        <v>148</v>
      </c>
      <c r="G104" s="19"/>
      <c r="H104" s="65">
        <v>1042</v>
      </c>
      <c r="I104" s="65">
        <v>11803.23</v>
      </c>
      <c r="J104" s="65">
        <v>1042</v>
      </c>
      <c r="K104" s="68">
        <v>0</v>
      </c>
      <c r="L104" s="68">
        <v>0</v>
      </c>
      <c r="M104" s="68">
        <v>0</v>
      </c>
    </row>
    <row r="105" spans="1:13" ht="51.75" customHeight="1">
      <c r="A105" s="4"/>
      <c r="B105" s="9" t="s">
        <v>167</v>
      </c>
      <c r="C105" s="16" t="s">
        <v>211</v>
      </c>
      <c r="D105" s="17" t="s">
        <v>171</v>
      </c>
      <c r="E105" s="21" t="s">
        <v>79</v>
      </c>
      <c r="F105" s="34" t="s">
        <v>209</v>
      </c>
      <c r="G105" s="19"/>
      <c r="H105" s="65">
        <v>32935.839999999997</v>
      </c>
      <c r="I105" s="65">
        <v>51610.82</v>
      </c>
      <c r="J105" s="65">
        <v>111251.45</v>
      </c>
      <c r="K105" s="68">
        <v>120000</v>
      </c>
      <c r="L105" s="68">
        <v>120000</v>
      </c>
      <c r="M105" s="68">
        <v>120000</v>
      </c>
    </row>
    <row r="106" spans="1:13" ht="89.25">
      <c r="A106" s="4"/>
      <c r="B106" s="9" t="s">
        <v>167</v>
      </c>
      <c r="C106" s="16" t="s">
        <v>152</v>
      </c>
      <c r="D106" s="17" t="s">
        <v>171</v>
      </c>
      <c r="E106" s="21" t="s">
        <v>79</v>
      </c>
      <c r="F106" s="19" t="s">
        <v>311</v>
      </c>
      <c r="G106" s="19"/>
      <c r="H106" s="65">
        <v>1765239.52</v>
      </c>
      <c r="I106" s="65">
        <v>1783328.44</v>
      </c>
      <c r="J106" s="65">
        <v>2465239.52</v>
      </c>
      <c r="K106" s="67">
        <v>1900000</v>
      </c>
      <c r="L106" s="67">
        <v>1900000</v>
      </c>
      <c r="M106" s="67">
        <v>1900000</v>
      </c>
    </row>
    <row r="107" spans="1:13" ht="38.25">
      <c r="A107" s="4"/>
      <c r="B107" s="9" t="s">
        <v>167</v>
      </c>
      <c r="C107" s="16" t="s">
        <v>312</v>
      </c>
      <c r="D107" s="17" t="s">
        <v>171</v>
      </c>
      <c r="E107" s="21" t="s">
        <v>79</v>
      </c>
      <c r="F107" s="127" t="s">
        <v>467</v>
      </c>
      <c r="G107" s="19"/>
      <c r="H107" s="65">
        <v>567.94000000000005</v>
      </c>
      <c r="I107" s="65">
        <v>567.94000000000005</v>
      </c>
      <c r="J107" s="65">
        <v>567.94000000000005</v>
      </c>
      <c r="K107" s="67">
        <v>0</v>
      </c>
      <c r="L107" s="67">
        <v>0</v>
      </c>
      <c r="M107" s="67">
        <v>0</v>
      </c>
    </row>
    <row r="108" spans="1:13" ht="51">
      <c r="A108" s="4"/>
      <c r="B108" s="9" t="s">
        <v>167</v>
      </c>
      <c r="C108" s="16" t="s">
        <v>97</v>
      </c>
      <c r="D108" s="17" t="s">
        <v>171</v>
      </c>
      <c r="E108" s="21" t="s">
        <v>79</v>
      </c>
      <c r="F108" s="19" t="s">
        <v>313</v>
      </c>
      <c r="G108" s="19"/>
      <c r="H108" s="65">
        <v>0</v>
      </c>
      <c r="I108" s="65">
        <v>23039.68</v>
      </c>
      <c r="J108" s="65">
        <v>23039.68</v>
      </c>
      <c r="K108" s="67"/>
      <c r="L108" s="67"/>
      <c r="M108" s="67"/>
    </row>
    <row r="109" spans="1:13" ht="32.25" customHeight="1">
      <c r="A109" s="4"/>
      <c r="B109" s="15" t="s">
        <v>63</v>
      </c>
      <c r="C109" s="16"/>
      <c r="D109" s="17"/>
      <c r="E109" s="22"/>
      <c r="F109" s="93"/>
      <c r="G109" s="93"/>
      <c r="H109" s="64">
        <f>H113+H116</f>
        <v>13006576</v>
      </c>
      <c r="I109" s="64">
        <f t="shared" ref="I109:M109" si="61">I113+I116</f>
        <v>9227471.75</v>
      </c>
      <c r="J109" s="64">
        <f t="shared" si="61"/>
        <v>13006576</v>
      </c>
      <c r="K109" s="64">
        <f t="shared" si="61"/>
        <v>11904195</v>
      </c>
      <c r="L109" s="64">
        <f t="shared" si="61"/>
        <v>12000000</v>
      </c>
      <c r="M109" s="64">
        <f t="shared" si="61"/>
        <v>12000000</v>
      </c>
    </row>
    <row r="110" spans="1:13" ht="32.25" hidden="1" customHeight="1">
      <c r="A110" s="4"/>
      <c r="B110" s="7" t="s">
        <v>173</v>
      </c>
      <c r="C110" s="16" t="s">
        <v>1</v>
      </c>
      <c r="D110" s="17" t="s">
        <v>175</v>
      </c>
      <c r="E110" s="22"/>
      <c r="F110" s="93"/>
      <c r="G110" s="93"/>
      <c r="H110" s="65">
        <f>H111</f>
        <v>0</v>
      </c>
      <c r="I110" s="65">
        <f t="shared" ref="I110:M110" si="62">I111</f>
        <v>0</v>
      </c>
      <c r="J110" s="65">
        <f t="shared" si="62"/>
        <v>0</v>
      </c>
      <c r="K110" s="71">
        <f t="shared" si="62"/>
        <v>0</v>
      </c>
      <c r="L110" s="71">
        <f t="shared" si="62"/>
        <v>0</v>
      </c>
      <c r="M110" s="71">
        <f t="shared" si="62"/>
        <v>0</v>
      </c>
    </row>
    <row r="111" spans="1:13" ht="51.75" hidden="1" customHeight="1">
      <c r="A111" s="4"/>
      <c r="B111" s="15"/>
      <c r="C111" s="16" t="s">
        <v>1</v>
      </c>
      <c r="D111" s="17" t="s">
        <v>176</v>
      </c>
      <c r="E111" s="6" t="s">
        <v>174</v>
      </c>
      <c r="F111" s="93"/>
      <c r="G111" s="93"/>
      <c r="H111" s="65">
        <f>H112</f>
        <v>0</v>
      </c>
      <c r="I111" s="65">
        <v>0</v>
      </c>
      <c r="J111" s="65">
        <v>0</v>
      </c>
      <c r="K111" s="71">
        <f t="shared" ref="K111:M111" si="63">K112</f>
        <v>0</v>
      </c>
      <c r="L111" s="71">
        <f t="shared" si="63"/>
        <v>0</v>
      </c>
      <c r="M111" s="71">
        <f t="shared" si="63"/>
        <v>0</v>
      </c>
    </row>
    <row r="112" spans="1:13" ht="65.25" hidden="1" customHeight="1">
      <c r="A112" s="4"/>
      <c r="B112" s="6" t="s">
        <v>174</v>
      </c>
      <c r="C112" s="16" t="s">
        <v>152</v>
      </c>
      <c r="D112" s="17" t="s">
        <v>176</v>
      </c>
      <c r="E112" s="21" t="s">
        <v>79</v>
      </c>
      <c r="F112" s="19" t="s">
        <v>151</v>
      </c>
      <c r="G112" s="93"/>
      <c r="H112" s="65">
        <v>0</v>
      </c>
      <c r="I112" s="65">
        <v>0</v>
      </c>
      <c r="J112" s="65">
        <v>0</v>
      </c>
      <c r="K112" s="67">
        <v>0</v>
      </c>
      <c r="L112" s="67">
        <v>0</v>
      </c>
      <c r="M112" s="67">
        <v>0</v>
      </c>
    </row>
    <row r="113" spans="1:13" ht="62.25" customHeight="1">
      <c r="A113" s="4"/>
      <c r="B113" s="15" t="s">
        <v>64</v>
      </c>
      <c r="C113" s="16"/>
      <c r="D113" s="17"/>
      <c r="E113" s="18"/>
      <c r="F113" s="19"/>
      <c r="G113" s="19"/>
      <c r="H113" s="65">
        <f>H114</f>
        <v>11059850</v>
      </c>
      <c r="I113" s="65">
        <f t="shared" ref="I113:M113" si="64">I114</f>
        <v>8068235.8200000003</v>
      </c>
      <c r="J113" s="65">
        <f t="shared" si="64"/>
        <v>11059850</v>
      </c>
      <c r="K113" s="65">
        <f t="shared" si="64"/>
        <v>10315000</v>
      </c>
      <c r="L113" s="65">
        <f t="shared" si="64"/>
        <v>10500000</v>
      </c>
      <c r="M113" s="65">
        <f t="shared" si="64"/>
        <v>10500000</v>
      </c>
    </row>
    <row r="114" spans="1:13" ht="181.5" customHeight="1">
      <c r="A114" s="4"/>
      <c r="B114" s="23"/>
      <c r="C114" s="16" t="s">
        <v>1</v>
      </c>
      <c r="D114" s="17" t="s">
        <v>178</v>
      </c>
      <c r="E114" s="6" t="s">
        <v>177</v>
      </c>
      <c r="F114" s="19"/>
      <c r="G114" s="19"/>
      <c r="H114" s="65">
        <f>H115</f>
        <v>11059850</v>
      </c>
      <c r="I114" s="65">
        <f t="shared" ref="I114:M114" si="65">I115</f>
        <v>8068235.8200000003</v>
      </c>
      <c r="J114" s="65">
        <f t="shared" si="65"/>
        <v>11059850</v>
      </c>
      <c r="K114" s="65">
        <f t="shared" si="65"/>
        <v>10315000</v>
      </c>
      <c r="L114" s="65">
        <f t="shared" si="65"/>
        <v>10500000</v>
      </c>
      <c r="M114" s="65">
        <f t="shared" si="65"/>
        <v>10500000</v>
      </c>
    </row>
    <row r="115" spans="1:13" ht="94.5" customHeight="1">
      <c r="A115" s="4"/>
      <c r="B115" s="5" t="s">
        <v>179</v>
      </c>
      <c r="C115" s="16" t="s">
        <v>152</v>
      </c>
      <c r="D115" s="17" t="s">
        <v>180</v>
      </c>
      <c r="E115" s="21" t="s">
        <v>79</v>
      </c>
      <c r="F115" s="19" t="s">
        <v>311</v>
      </c>
      <c r="G115" s="19"/>
      <c r="H115" s="65">
        <v>11059850</v>
      </c>
      <c r="I115" s="65">
        <v>8068235.8200000003</v>
      </c>
      <c r="J115" s="65">
        <v>11059850</v>
      </c>
      <c r="K115" s="68">
        <v>10315000</v>
      </c>
      <c r="L115" s="68">
        <v>10500000</v>
      </c>
      <c r="M115" s="68">
        <v>10500000</v>
      </c>
    </row>
    <row r="116" spans="1:13" ht="34.5" customHeight="1">
      <c r="A116" s="4"/>
      <c r="B116" s="15" t="s">
        <v>65</v>
      </c>
      <c r="C116" s="16"/>
      <c r="D116" s="17"/>
      <c r="E116" s="18"/>
      <c r="F116" s="19"/>
      <c r="G116" s="19"/>
      <c r="H116" s="65">
        <f>H117+H119</f>
        <v>1946726</v>
      </c>
      <c r="I116" s="65">
        <f t="shared" ref="I116:M116" si="66">I117+I119</f>
        <v>1159235.93</v>
      </c>
      <c r="J116" s="65">
        <f t="shared" si="66"/>
        <v>1946726</v>
      </c>
      <c r="K116" s="65">
        <f t="shared" si="66"/>
        <v>1589195</v>
      </c>
      <c r="L116" s="65">
        <f t="shared" si="66"/>
        <v>1500000</v>
      </c>
      <c r="M116" s="65">
        <f t="shared" si="66"/>
        <v>1500000</v>
      </c>
    </row>
    <row r="117" spans="1:13" ht="66" customHeight="1">
      <c r="A117" s="4"/>
      <c r="B117" s="23"/>
      <c r="C117" s="16" t="s">
        <v>1</v>
      </c>
      <c r="D117" s="17" t="s">
        <v>181</v>
      </c>
      <c r="E117" s="5" t="s">
        <v>182</v>
      </c>
      <c r="F117" s="19"/>
      <c r="G117" s="19"/>
      <c r="H117" s="65">
        <f>H118</f>
        <v>1500000</v>
      </c>
      <c r="I117" s="65">
        <f t="shared" ref="I117:M117" si="67">I118</f>
        <v>1129499.93</v>
      </c>
      <c r="J117" s="65">
        <f t="shared" si="67"/>
        <v>1500000</v>
      </c>
      <c r="K117" s="65">
        <f t="shared" si="67"/>
        <v>1500000</v>
      </c>
      <c r="L117" s="65">
        <f t="shared" si="67"/>
        <v>1500000</v>
      </c>
      <c r="M117" s="65">
        <f t="shared" si="67"/>
        <v>1500000</v>
      </c>
    </row>
    <row r="118" spans="1:13" ht="97.5" customHeight="1">
      <c r="A118" s="4"/>
      <c r="B118" s="10" t="s">
        <v>183</v>
      </c>
      <c r="C118" s="16" t="s">
        <v>152</v>
      </c>
      <c r="D118" s="17" t="s">
        <v>184</v>
      </c>
      <c r="E118" s="21" t="s">
        <v>79</v>
      </c>
      <c r="F118" s="19" t="s">
        <v>311</v>
      </c>
      <c r="G118" s="19"/>
      <c r="H118" s="65">
        <v>1500000</v>
      </c>
      <c r="I118" s="65">
        <v>1129499.93</v>
      </c>
      <c r="J118" s="65">
        <v>1500000</v>
      </c>
      <c r="K118" s="68">
        <v>1500000</v>
      </c>
      <c r="L118" s="68">
        <v>1500000</v>
      </c>
      <c r="M118" s="68">
        <v>1500000</v>
      </c>
    </row>
    <row r="119" spans="1:13" ht="63.75" customHeight="1">
      <c r="A119" s="4"/>
      <c r="B119" s="4"/>
      <c r="C119" s="16" t="s">
        <v>1</v>
      </c>
      <c r="D119" s="17" t="s">
        <v>242</v>
      </c>
      <c r="E119" s="9" t="s">
        <v>244</v>
      </c>
      <c r="F119" s="19"/>
      <c r="G119" s="19"/>
      <c r="H119" s="65">
        <f>H120</f>
        <v>446726</v>
      </c>
      <c r="I119" s="65">
        <f>I120</f>
        <v>29736</v>
      </c>
      <c r="J119" s="65">
        <f t="shared" ref="J119:M119" si="68">J120</f>
        <v>446726</v>
      </c>
      <c r="K119" s="65">
        <f t="shared" si="68"/>
        <v>89195</v>
      </c>
      <c r="L119" s="65">
        <f t="shared" si="68"/>
        <v>0</v>
      </c>
      <c r="M119" s="65">
        <f t="shared" si="68"/>
        <v>0</v>
      </c>
    </row>
    <row r="120" spans="1:13" ht="90.75" customHeight="1">
      <c r="A120" s="4"/>
      <c r="B120" s="9" t="s">
        <v>244</v>
      </c>
      <c r="C120" s="16" t="s">
        <v>152</v>
      </c>
      <c r="D120" s="17" t="s">
        <v>243</v>
      </c>
      <c r="E120" s="21" t="s">
        <v>79</v>
      </c>
      <c r="F120" s="19" t="s">
        <v>311</v>
      </c>
      <c r="G120" s="19"/>
      <c r="H120" s="65">
        <v>446726</v>
      </c>
      <c r="I120" s="65">
        <v>29736</v>
      </c>
      <c r="J120" s="72">
        <v>446726</v>
      </c>
      <c r="K120" s="68">
        <v>89195</v>
      </c>
      <c r="L120" s="68">
        <v>0</v>
      </c>
      <c r="M120" s="68">
        <v>0</v>
      </c>
    </row>
    <row r="121" spans="1:13" ht="15.75">
      <c r="A121" s="4"/>
      <c r="B121" s="15" t="s">
        <v>66</v>
      </c>
      <c r="C121" s="16"/>
      <c r="D121" s="17"/>
      <c r="E121" s="22"/>
      <c r="F121" s="93"/>
      <c r="G121" s="93"/>
      <c r="H121" s="64">
        <f>H122</f>
        <v>30000</v>
      </c>
      <c r="I121" s="64">
        <f t="shared" ref="I121:M123" si="69">I122</f>
        <v>12200</v>
      </c>
      <c r="J121" s="64">
        <f t="shared" si="69"/>
        <v>30000</v>
      </c>
      <c r="K121" s="74">
        <f t="shared" si="69"/>
        <v>30000</v>
      </c>
      <c r="L121" s="74">
        <f t="shared" si="69"/>
        <v>30000</v>
      </c>
      <c r="M121" s="74">
        <f t="shared" si="69"/>
        <v>30000</v>
      </c>
    </row>
    <row r="122" spans="1:13" ht="29.25" customHeight="1">
      <c r="A122" s="4"/>
      <c r="B122" s="15" t="s">
        <v>67</v>
      </c>
      <c r="C122" s="16"/>
      <c r="D122" s="17"/>
      <c r="E122" s="18"/>
      <c r="F122" s="19"/>
      <c r="G122" s="19"/>
      <c r="H122" s="64">
        <f>H123</f>
        <v>30000</v>
      </c>
      <c r="I122" s="64">
        <f t="shared" si="69"/>
        <v>12200</v>
      </c>
      <c r="J122" s="64">
        <f t="shared" si="69"/>
        <v>30000</v>
      </c>
      <c r="K122" s="64">
        <f t="shared" si="69"/>
        <v>30000</v>
      </c>
      <c r="L122" s="64">
        <f t="shared" si="69"/>
        <v>30000</v>
      </c>
      <c r="M122" s="64">
        <f t="shared" si="69"/>
        <v>30000</v>
      </c>
    </row>
    <row r="123" spans="1:13" ht="74.25" customHeight="1">
      <c r="A123" s="4"/>
      <c r="B123" s="23"/>
      <c r="C123" s="16" t="s">
        <v>1</v>
      </c>
      <c r="D123" s="17" t="s">
        <v>185</v>
      </c>
      <c r="E123" s="5" t="s">
        <v>67</v>
      </c>
      <c r="F123" s="19"/>
      <c r="G123" s="19"/>
      <c r="H123" s="65">
        <f>H124</f>
        <v>30000</v>
      </c>
      <c r="I123" s="65">
        <f t="shared" si="69"/>
        <v>12200</v>
      </c>
      <c r="J123" s="65">
        <f t="shared" si="69"/>
        <v>30000</v>
      </c>
      <c r="K123" s="65">
        <f t="shared" si="69"/>
        <v>30000</v>
      </c>
      <c r="L123" s="65">
        <f t="shared" si="69"/>
        <v>30000</v>
      </c>
      <c r="M123" s="65">
        <f t="shared" si="69"/>
        <v>30000</v>
      </c>
    </row>
    <row r="124" spans="1:13" ht="25.5">
      <c r="A124" s="4"/>
      <c r="B124" s="5" t="s">
        <v>67</v>
      </c>
      <c r="C124" s="16" t="s">
        <v>147</v>
      </c>
      <c r="D124" s="17" t="s">
        <v>185</v>
      </c>
      <c r="E124" s="21" t="s">
        <v>79</v>
      </c>
      <c r="F124" s="19" t="s">
        <v>148</v>
      </c>
      <c r="G124" s="19"/>
      <c r="H124" s="65">
        <v>30000</v>
      </c>
      <c r="I124" s="65">
        <v>12200</v>
      </c>
      <c r="J124" s="65">
        <v>30000</v>
      </c>
      <c r="K124" s="68">
        <v>30000</v>
      </c>
      <c r="L124" s="68">
        <v>30000</v>
      </c>
      <c r="M124" s="68">
        <v>30000</v>
      </c>
    </row>
    <row r="125" spans="1:13" ht="15.75">
      <c r="A125" s="4"/>
      <c r="B125" s="15" t="s">
        <v>68</v>
      </c>
      <c r="C125" s="16"/>
      <c r="D125" s="17"/>
      <c r="E125" s="22"/>
      <c r="F125" s="93"/>
      <c r="G125" s="93"/>
      <c r="H125" s="64">
        <f t="shared" ref="H125:M125" si="70">H126+H176+H183</f>
        <v>2510642.04</v>
      </c>
      <c r="I125" s="64">
        <f t="shared" si="70"/>
        <v>2780426.3</v>
      </c>
      <c r="J125" s="64">
        <f t="shared" si="70"/>
        <v>3441175.63</v>
      </c>
      <c r="K125" s="64">
        <f t="shared" si="70"/>
        <v>2416541</v>
      </c>
      <c r="L125" s="64">
        <f t="shared" si="70"/>
        <v>1527100</v>
      </c>
      <c r="M125" s="64">
        <f t="shared" si="70"/>
        <v>1527100</v>
      </c>
    </row>
    <row r="126" spans="1:13" ht="24.75" customHeight="1">
      <c r="A126" s="4"/>
      <c r="B126" s="63" t="s">
        <v>465</v>
      </c>
      <c r="C126" s="52" t="s">
        <v>1</v>
      </c>
      <c r="D126" s="53" t="s">
        <v>319</v>
      </c>
      <c r="E126" s="9"/>
      <c r="F126" s="19"/>
      <c r="G126" s="19"/>
      <c r="H126" s="65">
        <f>H127+H132+H138+H141+H144+H149+H154+H158+H166+H174</f>
        <v>70325</v>
      </c>
      <c r="I126" s="65">
        <f t="shared" ref="I126:M126" si="71">I127+I132+I138+I141+I144+I149+I154+I158+I166+I174</f>
        <v>356653.23</v>
      </c>
      <c r="J126" s="65">
        <f t="shared" si="71"/>
        <v>496000</v>
      </c>
      <c r="K126" s="65">
        <f t="shared" si="71"/>
        <v>477100</v>
      </c>
      <c r="L126" s="65">
        <f t="shared" si="71"/>
        <v>477100</v>
      </c>
      <c r="M126" s="65">
        <f t="shared" si="71"/>
        <v>477100</v>
      </c>
    </row>
    <row r="127" spans="1:13" s="31" customFormat="1" ht="109.5" customHeight="1">
      <c r="A127" s="4"/>
      <c r="B127" s="23"/>
      <c r="C127" s="16" t="s">
        <v>1</v>
      </c>
      <c r="D127" s="17" t="s">
        <v>318</v>
      </c>
      <c r="E127" s="58" t="s">
        <v>456</v>
      </c>
      <c r="F127" s="19"/>
      <c r="G127" s="19"/>
      <c r="H127" s="65">
        <f>H128</f>
        <v>2525</v>
      </c>
      <c r="I127" s="65">
        <f t="shared" ref="I127:M127" si="72">I128</f>
        <v>5975</v>
      </c>
      <c r="J127" s="65">
        <f t="shared" si="72"/>
        <v>9850</v>
      </c>
      <c r="K127" s="65">
        <f t="shared" si="72"/>
        <v>8000</v>
      </c>
      <c r="L127" s="65">
        <f t="shared" si="72"/>
        <v>8000</v>
      </c>
      <c r="M127" s="65">
        <f t="shared" si="72"/>
        <v>8000</v>
      </c>
    </row>
    <row r="128" spans="1:13" s="31" customFormat="1" ht="159" customHeight="1">
      <c r="A128" s="4"/>
      <c r="B128" s="23"/>
      <c r="C128" s="16" t="s">
        <v>1</v>
      </c>
      <c r="D128" s="17" t="s">
        <v>317</v>
      </c>
      <c r="E128" s="58" t="s">
        <v>457</v>
      </c>
      <c r="F128" s="19"/>
      <c r="G128" s="19"/>
      <c r="H128" s="65">
        <f>H129+H130+H131</f>
        <v>2525</v>
      </c>
      <c r="I128" s="65">
        <f t="shared" ref="I128:M128" si="73">I129+I130+I131</f>
        <v>5975</v>
      </c>
      <c r="J128" s="65">
        <f t="shared" si="73"/>
        <v>9850</v>
      </c>
      <c r="K128" s="65">
        <f t="shared" si="73"/>
        <v>8000</v>
      </c>
      <c r="L128" s="65">
        <f t="shared" si="73"/>
        <v>8000</v>
      </c>
      <c r="M128" s="65">
        <f t="shared" si="73"/>
        <v>8000</v>
      </c>
    </row>
    <row r="129" spans="1:13" ht="90.75" customHeight="1">
      <c r="A129" s="4"/>
      <c r="B129" s="128" t="s">
        <v>406</v>
      </c>
      <c r="C129" s="16" t="s">
        <v>315</v>
      </c>
      <c r="D129" s="17" t="s">
        <v>316</v>
      </c>
      <c r="E129" s="21" t="s">
        <v>79</v>
      </c>
      <c r="F129" s="19" t="s">
        <v>383</v>
      </c>
      <c r="G129" s="19"/>
      <c r="H129" s="65">
        <v>0</v>
      </c>
      <c r="I129" s="65">
        <v>1850</v>
      </c>
      <c r="J129" s="65">
        <v>1850</v>
      </c>
      <c r="K129" s="68">
        <v>0</v>
      </c>
      <c r="L129" s="68">
        <v>0</v>
      </c>
      <c r="M129" s="68">
        <v>0</v>
      </c>
    </row>
    <row r="130" spans="1:13" ht="66.75" customHeight="1">
      <c r="A130" s="4"/>
      <c r="B130" s="57" t="s">
        <v>314</v>
      </c>
      <c r="C130" s="16" t="s">
        <v>320</v>
      </c>
      <c r="D130" s="17" t="s">
        <v>321</v>
      </c>
      <c r="E130" s="21" t="s">
        <v>79</v>
      </c>
      <c r="F130" s="19" t="s">
        <v>382</v>
      </c>
      <c r="G130" s="19"/>
      <c r="H130" s="65">
        <v>2500</v>
      </c>
      <c r="I130" s="65">
        <v>2500</v>
      </c>
      <c r="J130" s="65">
        <v>5000</v>
      </c>
      <c r="K130" s="68">
        <v>5000</v>
      </c>
      <c r="L130" s="68">
        <v>5000</v>
      </c>
      <c r="M130" s="68">
        <v>5000</v>
      </c>
    </row>
    <row r="131" spans="1:13" ht="60.75" customHeight="1">
      <c r="A131" s="4"/>
      <c r="B131" s="57" t="s">
        <v>323</v>
      </c>
      <c r="C131" s="16" t="s">
        <v>320</v>
      </c>
      <c r="D131" s="17" t="s">
        <v>322</v>
      </c>
      <c r="E131" s="21" t="s">
        <v>79</v>
      </c>
      <c r="F131" s="19" t="s">
        <v>382</v>
      </c>
      <c r="G131" s="19"/>
      <c r="H131" s="65">
        <v>25</v>
      </c>
      <c r="I131" s="65">
        <v>1625</v>
      </c>
      <c r="J131" s="65">
        <v>3000</v>
      </c>
      <c r="K131" s="68">
        <v>3000</v>
      </c>
      <c r="L131" s="68">
        <v>3000</v>
      </c>
      <c r="M131" s="68">
        <v>3000</v>
      </c>
    </row>
    <row r="132" spans="1:13" s="31" customFormat="1" ht="169.5" customHeight="1">
      <c r="A132" s="4"/>
      <c r="B132" s="57"/>
      <c r="C132" s="16" t="s">
        <v>1</v>
      </c>
      <c r="D132" s="17" t="s">
        <v>327</v>
      </c>
      <c r="E132" s="58" t="s">
        <v>463</v>
      </c>
      <c r="F132" s="19"/>
      <c r="G132" s="19"/>
      <c r="H132" s="65">
        <f>H133</f>
        <v>2000</v>
      </c>
      <c r="I132" s="65">
        <f t="shared" ref="I132:M132" si="74">I133</f>
        <v>15250</v>
      </c>
      <c r="J132" s="65">
        <f t="shared" si="74"/>
        <v>26250</v>
      </c>
      <c r="K132" s="65">
        <f t="shared" si="74"/>
        <v>26000</v>
      </c>
      <c r="L132" s="65">
        <f t="shared" si="74"/>
        <v>26000</v>
      </c>
      <c r="M132" s="65">
        <f t="shared" si="74"/>
        <v>26000</v>
      </c>
    </row>
    <row r="133" spans="1:13" s="31" customFormat="1" ht="204.75" customHeight="1">
      <c r="A133" s="4"/>
      <c r="B133" s="47"/>
      <c r="C133" s="52"/>
      <c r="D133" s="53" t="s">
        <v>411</v>
      </c>
      <c r="E133" s="58" t="s">
        <v>464</v>
      </c>
      <c r="F133" s="19"/>
      <c r="G133" s="19"/>
      <c r="H133" s="65">
        <f>H134+H135+H136+H137</f>
        <v>2000</v>
      </c>
      <c r="I133" s="65">
        <f t="shared" ref="I133:M133" si="75">I134+I135+I136+I137</f>
        <v>15250</v>
      </c>
      <c r="J133" s="65">
        <f t="shared" si="75"/>
        <v>26250</v>
      </c>
      <c r="K133" s="65">
        <f t="shared" si="75"/>
        <v>26000</v>
      </c>
      <c r="L133" s="65">
        <f t="shared" si="75"/>
        <v>26000</v>
      </c>
      <c r="M133" s="65">
        <f t="shared" si="75"/>
        <v>26000</v>
      </c>
    </row>
    <row r="134" spans="1:13" ht="125.25" customHeight="1">
      <c r="A134" s="4"/>
      <c r="B134" s="57" t="s">
        <v>332</v>
      </c>
      <c r="C134" s="16" t="s">
        <v>320</v>
      </c>
      <c r="D134" s="17" t="s">
        <v>328</v>
      </c>
      <c r="E134" s="21" t="s">
        <v>79</v>
      </c>
      <c r="F134" s="19" t="s">
        <v>382</v>
      </c>
      <c r="G134" s="19"/>
      <c r="H134" s="65">
        <v>0</v>
      </c>
      <c r="I134" s="65">
        <v>2000</v>
      </c>
      <c r="J134" s="65">
        <v>3000</v>
      </c>
      <c r="K134" s="68">
        <v>3000</v>
      </c>
      <c r="L134" s="68">
        <v>3000</v>
      </c>
      <c r="M134" s="68">
        <v>3000</v>
      </c>
    </row>
    <row r="135" spans="1:13" ht="96" customHeight="1">
      <c r="A135" s="4"/>
      <c r="B135" s="57" t="s">
        <v>333</v>
      </c>
      <c r="C135" s="16" t="s">
        <v>320</v>
      </c>
      <c r="D135" s="17" t="s">
        <v>329</v>
      </c>
      <c r="E135" s="21" t="s">
        <v>79</v>
      </c>
      <c r="F135" s="19" t="s">
        <v>382</v>
      </c>
      <c r="G135" s="19"/>
      <c r="H135" s="65">
        <v>2000</v>
      </c>
      <c r="I135" s="65">
        <v>8000</v>
      </c>
      <c r="J135" s="65">
        <v>13000</v>
      </c>
      <c r="K135" s="68">
        <v>13000</v>
      </c>
      <c r="L135" s="68">
        <v>13000</v>
      </c>
      <c r="M135" s="68">
        <v>13000</v>
      </c>
    </row>
    <row r="136" spans="1:13" ht="74.25" customHeight="1">
      <c r="A136" s="4"/>
      <c r="B136" s="57" t="s">
        <v>334</v>
      </c>
      <c r="C136" s="16" t="s">
        <v>320</v>
      </c>
      <c r="D136" s="17" t="s">
        <v>330</v>
      </c>
      <c r="E136" s="21" t="s">
        <v>79</v>
      </c>
      <c r="F136" s="19" t="s">
        <v>382</v>
      </c>
      <c r="G136" s="19"/>
      <c r="H136" s="65">
        <v>0</v>
      </c>
      <c r="I136" s="65">
        <v>5000</v>
      </c>
      <c r="J136" s="65">
        <v>10000</v>
      </c>
      <c r="K136" s="68">
        <v>10000</v>
      </c>
      <c r="L136" s="68">
        <v>10000</v>
      </c>
      <c r="M136" s="68">
        <v>10000</v>
      </c>
    </row>
    <row r="137" spans="1:13" ht="74.25" customHeight="1">
      <c r="A137" s="4"/>
      <c r="B137" s="57" t="s">
        <v>407</v>
      </c>
      <c r="C137" s="16" t="s">
        <v>315</v>
      </c>
      <c r="D137" s="17" t="s">
        <v>331</v>
      </c>
      <c r="E137" s="21" t="s">
        <v>79</v>
      </c>
      <c r="F137" s="19" t="s">
        <v>383</v>
      </c>
      <c r="G137" s="19"/>
      <c r="H137" s="65">
        <v>0</v>
      </c>
      <c r="I137" s="65">
        <v>250</v>
      </c>
      <c r="J137" s="65">
        <v>250</v>
      </c>
      <c r="K137" s="68">
        <v>0</v>
      </c>
      <c r="L137" s="68">
        <v>0</v>
      </c>
      <c r="M137" s="68">
        <v>0</v>
      </c>
    </row>
    <row r="138" spans="1:13" s="31" customFormat="1" ht="125.25" customHeight="1">
      <c r="A138" s="4"/>
      <c r="B138" s="57"/>
      <c r="C138" s="16" t="s">
        <v>1</v>
      </c>
      <c r="D138" s="17" t="s">
        <v>326</v>
      </c>
      <c r="E138" s="58" t="s">
        <v>461</v>
      </c>
      <c r="F138" s="19"/>
      <c r="G138" s="19"/>
      <c r="H138" s="65">
        <f>H139</f>
        <v>0</v>
      </c>
      <c r="I138" s="65">
        <f t="shared" ref="I138:M138" si="76">I139</f>
        <v>25000</v>
      </c>
      <c r="J138" s="65">
        <f t="shared" si="76"/>
        <v>40000</v>
      </c>
      <c r="K138" s="65">
        <f t="shared" si="76"/>
        <v>40000</v>
      </c>
      <c r="L138" s="65">
        <f t="shared" si="76"/>
        <v>40000</v>
      </c>
      <c r="M138" s="65">
        <f t="shared" si="76"/>
        <v>40000</v>
      </c>
    </row>
    <row r="139" spans="1:13" s="31" customFormat="1" ht="168" customHeight="1">
      <c r="A139" s="4"/>
      <c r="B139" s="57"/>
      <c r="C139" s="16" t="s">
        <v>1</v>
      </c>
      <c r="D139" s="17" t="s">
        <v>324</v>
      </c>
      <c r="E139" s="58" t="s">
        <v>462</v>
      </c>
      <c r="F139" s="19"/>
      <c r="G139" s="19"/>
      <c r="H139" s="65">
        <f>H140</f>
        <v>0</v>
      </c>
      <c r="I139" s="65">
        <f t="shared" ref="I139:M139" si="77">I140</f>
        <v>25000</v>
      </c>
      <c r="J139" s="65">
        <f t="shared" si="77"/>
        <v>40000</v>
      </c>
      <c r="K139" s="65">
        <f t="shared" si="77"/>
        <v>40000</v>
      </c>
      <c r="L139" s="65">
        <f t="shared" si="77"/>
        <v>40000</v>
      </c>
      <c r="M139" s="65">
        <f t="shared" si="77"/>
        <v>40000</v>
      </c>
    </row>
    <row r="140" spans="1:13" ht="75" customHeight="1">
      <c r="A140" s="4"/>
      <c r="B140" s="57" t="s">
        <v>408</v>
      </c>
      <c r="C140" s="52" t="s">
        <v>320</v>
      </c>
      <c r="D140" s="53" t="s">
        <v>325</v>
      </c>
      <c r="E140" s="21" t="s">
        <v>79</v>
      </c>
      <c r="F140" s="19" t="s">
        <v>382</v>
      </c>
      <c r="G140" s="19"/>
      <c r="H140" s="65">
        <v>0</v>
      </c>
      <c r="I140" s="65">
        <v>25000</v>
      </c>
      <c r="J140" s="65">
        <v>40000</v>
      </c>
      <c r="K140" s="68">
        <v>40000</v>
      </c>
      <c r="L140" s="68">
        <v>40000</v>
      </c>
      <c r="M140" s="68">
        <v>40000</v>
      </c>
    </row>
    <row r="141" spans="1:13" s="31" customFormat="1" ht="108" customHeight="1">
      <c r="A141" s="4"/>
      <c r="B141" s="92"/>
      <c r="C141" s="16" t="s">
        <v>1</v>
      </c>
      <c r="D141" s="17" t="s">
        <v>335</v>
      </c>
      <c r="E141" s="58" t="s">
        <v>458</v>
      </c>
      <c r="F141" s="19"/>
      <c r="G141" s="19"/>
      <c r="H141" s="65">
        <f>H142</f>
        <v>12500</v>
      </c>
      <c r="I141" s="65">
        <f t="shared" ref="I141:M141" si="78">I142</f>
        <v>12500</v>
      </c>
      <c r="J141" s="65">
        <f t="shared" si="78"/>
        <v>20000</v>
      </c>
      <c r="K141" s="65">
        <f t="shared" si="78"/>
        <v>20000</v>
      </c>
      <c r="L141" s="65">
        <f t="shared" si="78"/>
        <v>20000</v>
      </c>
      <c r="M141" s="65">
        <f t="shared" si="78"/>
        <v>20000</v>
      </c>
    </row>
    <row r="142" spans="1:13" ht="160.5" customHeight="1">
      <c r="A142" s="4"/>
      <c r="B142" s="48"/>
      <c r="C142" s="16" t="s">
        <v>1</v>
      </c>
      <c r="D142" s="17" t="s">
        <v>336</v>
      </c>
      <c r="E142" s="58" t="s">
        <v>447</v>
      </c>
      <c r="F142" s="19"/>
      <c r="G142" s="19"/>
      <c r="H142" s="65">
        <f>H143</f>
        <v>12500</v>
      </c>
      <c r="I142" s="65">
        <f t="shared" ref="I142:J142" si="79">I143</f>
        <v>12500</v>
      </c>
      <c r="J142" s="65">
        <f t="shared" si="79"/>
        <v>20000</v>
      </c>
      <c r="K142" s="65">
        <f t="shared" ref="K142:M142" si="80">K143</f>
        <v>20000</v>
      </c>
      <c r="L142" s="65">
        <f t="shared" si="80"/>
        <v>20000</v>
      </c>
      <c r="M142" s="65">
        <f t="shared" si="80"/>
        <v>20000</v>
      </c>
    </row>
    <row r="143" spans="1:13" ht="63" customHeight="1">
      <c r="A143" s="4"/>
      <c r="B143" s="57" t="s">
        <v>343</v>
      </c>
      <c r="C143" s="16" t="s">
        <v>320</v>
      </c>
      <c r="D143" s="17" t="s">
        <v>337</v>
      </c>
      <c r="E143" s="21" t="s">
        <v>79</v>
      </c>
      <c r="F143" s="19" t="s">
        <v>382</v>
      </c>
      <c r="G143" s="19"/>
      <c r="H143" s="65">
        <v>12500</v>
      </c>
      <c r="I143" s="65">
        <v>12500</v>
      </c>
      <c r="J143" s="65">
        <v>20000</v>
      </c>
      <c r="K143" s="68">
        <v>20000</v>
      </c>
      <c r="L143" s="68">
        <v>20000</v>
      </c>
      <c r="M143" s="68">
        <v>20000</v>
      </c>
    </row>
    <row r="144" spans="1:13" s="31" customFormat="1" ht="143.25" customHeight="1">
      <c r="A144" s="4"/>
      <c r="B144" s="48"/>
      <c r="C144" s="16"/>
      <c r="D144" s="17" t="s">
        <v>338</v>
      </c>
      <c r="E144" s="58" t="s">
        <v>459</v>
      </c>
      <c r="F144" s="19"/>
      <c r="G144" s="19"/>
      <c r="H144" s="65">
        <f>H145</f>
        <v>3750</v>
      </c>
      <c r="I144" s="65">
        <f t="shared" ref="I144:M144" si="81">I145</f>
        <v>20500</v>
      </c>
      <c r="J144" s="65">
        <f t="shared" si="81"/>
        <v>30000</v>
      </c>
      <c r="K144" s="65">
        <f t="shared" si="81"/>
        <v>30000</v>
      </c>
      <c r="L144" s="65">
        <f t="shared" si="81"/>
        <v>30000</v>
      </c>
      <c r="M144" s="65">
        <f t="shared" si="81"/>
        <v>30000</v>
      </c>
    </row>
    <row r="145" spans="1:13" ht="192.75" customHeight="1">
      <c r="A145" s="4"/>
      <c r="B145" s="48"/>
      <c r="C145" s="16"/>
      <c r="D145" s="17" t="s">
        <v>339</v>
      </c>
      <c r="E145" s="58" t="s">
        <v>460</v>
      </c>
      <c r="F145" s="19"/>
      <c r="G145" s="19"/>
      <c r="H145" s="65">
        <f>H146+H147+H148</f>
        <v>3750</v>
      </c>
      <c r="I145" s="65">
        <f t="shared" ref="I145:M145" si="82">I146+I147+I148</f>
        <v>20500</v>
      </c>
      <c r="J145" s="65">
        <f t="shared" si="82"/>
        <v>30000</v>
      </c>
      <c r="K145" s="65">
        <f t="shared" si="82"/>
        <v>30000</v>
      </c>
      <c r="L145" s="65">
        <f t="shared" si="82"/>
        <v>30000</v>
      </c>
      <c r="M145" s="65">
        <f t="shared" si="82"/>
        <v>30000</v>
      </c>
    </row>
    <row r="146" spans="1:13" ht="59.25" customHeight="1">
      <c r="A146" s="4"/>
      <c r="B146" s="57" t="s">
        <v>344</v>
      </c>
      <c r="C146" s="16" t="s">
        <v>320</v>
      </c>
      <c r="D146" s="17" t="s">
        <v>340</v>
      </c>
      <c r="E146" s="21" t="s">
        <v>79</v>
      </c>
      <c r="F146" s="19" t="s">
        <v>382</v>
      </c>
      <c r="G146" s="19"/>
      <c r="H146" s="65">
        <v>750</v>
      </c>
      <c r="I146" s="65">
        <v>1500</v>
      </c>
      <c r="J146" s="65">
        <v>2000</v>
      </c>
      <c r="K146" s="71">
        <v>2000</v>
      </c>
      <c r="L146" s="71">
        <v>2000</v>
      </c>
      <c r="M146" s="71">
        <v>2000</v>
      </c>
    </row>
    <row r="147" spans="1:13" ht="61.5" customHeight="1">
      <c r="A147" s="4"/>
      <c r="B147" s="57" t="s">
        <v>344</v>
      </c>
      <c r="C147" s="16" t="s">
        <v>320</v>
      </c>
      <c r="D147" s="17" t="s">
        <v>341</v>
      </c>
      <c r="E147" s="21" t="s">
        <v>79</v>
      </c>
      <c r="F147" s="19" t="s">
        <v>382</v>
      </c>
      <c r="G147" s="19"/>
      <c r="H147" s="65">
        <v>0</v>
      </c>
      <c r="I147" s="65">
        <v>15000</v>
      </c>
      <c r="J147" s="65">
        <v>22000</v>
      </c>
      <c r="K147" s="65">
        <v>22000</v>
      </c>
      <c r="L147" s="65">
        <v>22000</v>
      </c>
      <c r="M147" s="65">
        <v>22000</v>
      </c>
    </row>
    <row r="148" spans="1:13" ht="62.25" customHeight="1">
      <c r="A148" s="4"/>
      <c r="B148" s="57" t="s">
        <v>344</v>
      </c>
      <c r="C148" s="52" t="s">
        <v>320</v>
      </c>
      <c r="D148" s="53" t="s">
        <v>342</v>
      </c>
      <c r="E148" s="21" t="s">
        <v>79</v>
      </c>
      <c r="F148" s="19" t="s">
        <v>382</v>
      </c>
      <c r="G148" s="19"/>
      <c r="H148" s="65">
        <v>3000</v>
      </c>
      <c r="I148" s="65">
        <v>4000</v>
      </c>
      <c r="J148" s="65">
        <v>6000</v>
      </c>
      <c r="K148" s="67">
        <v>6000</v>
      </c>
      <c r="L148" s="67">
        <v>6000</v>
      </c>
      <c r="M148" s="67">
        <v>6000</v>
      </c>
    </row>
    <row r="149" spans="1:13" s="31" customFormat="1" ht="108" customHeight="1">
      <c r="A149" s="4"/>
      <c r="B149" s="48"/>
      <c r="C149" s="16"/>
      <c r="D149" s="17" t="s">
        <v>345</v>
      </c>
      <c r="E149" s="58" t="s">
        <v>456</v>
      </c>
      <c r="F149" s="27"/>
      <c r="G149" s="19"/>
      <c r="H149" s="65">
        <f>H150</f>
        <v>750</v>
      </c>
      <c r="I149" s="65">
        <f t="shared" ref="I149:M149" si="83">I150</f>
        <v>7600</v>
      </c>
      <c r="J149" s="65">
        <f t="shared" si="83"/>
        <v>13000</v>
      </c>
      <c r="K149" s="65">
        <f t="shared" si="83"/>
        <v>13000</v>
      </c>
      <c r="L149" s="65">
        <f t="shared" si="83"/>
        <v>13000</v>
      </c>
      <c r="M149" s="65">
        <f t="shared" si="83"/>
        <v>13000</v>
      </c>
    </row>
    <row r="150" spans="1:13" s="31" customFormat="1" ht="157.5" customHeight="1">
      <c r="A150" s="4"/>
      <c r="B150" s="62"/>
      <c r="C150" s="16"/>
      <c r="D150" s="17" t="s">
        <v>412</v>
      </c>
      <c r="E150" s="58" t="s">
        <v>457</v>
      </c>
      <c r="F150" s="27"/>
      <c r="G150" s="19"/>
      <c r="H150" s="65">
        <f>H151+H152+H153</f>
        <v>750</v>
      </c>
      <c r="I150" s="65">
        <f t="shared" ref="I150:M150" si="84">I151+I152+I153</f>
        <v>7600</v>
      </c>
      <c r="J150" s="65">
        <f t="shared" si="84"/>
        <v>13000</v>
      </c>
      <c r="K150" s="65">
        <f t="shared" si="84"/>
        <v>13000</v>
      </c>
      <c r="L150" s="65">
        <f t="shared" si="84"/>
        <v>13000</v>
      </c>
      <c r="M150" s="65">
        <f t="shared" si="84"/>
        <v>13000</v>
      </c>
    </row>
    <row r="151" spans="1:13" ht="104.25" customHeight="1">
      <c r="A151" s="60"/>
      <c r="B151" s="80" t="s">
        <v>387</v>
      </c>
      <c r="C151" s="44" t="s">
        <v>320</v>
      </c>
      <c r="D151" s="54" t="s">
        <v>346</v>
      </c>
      <c r="E151" s="61" t="s">
        <v>79</v>
      </c>
      <c r="F151" s="19" t="s">
        <v>382</v>
      </c>
      <c r="G151" s="19"/>
      <c r="H151" s="65">
        <v>0</v>
      </c>
      <c r="I151" s="65">
        <v>150</v>
      </c>
      <c r="J151" s="65">
        <v>500</v>
      </c>
      <c r="K151" s="67">
        <v>500</v>
      </c>
      <c r="L151" s="67">
        <v>500</v>
      </c>
      <c r="M151" s="67">
        <v>500</v>
      </c>
    </row>
    <row r="152" spans="1:13" ht="102" customHeight="1">
      <c r="A152" s="4"/>
      <c r="B152" s="80" t="s">
        <v>388</v>
      </c>
      <c r="C152" s="16" t="s">
        <v>320</v>
      </c>
      <c r="D152" s="17" t="s">
        <v>347</v>
      </c>
      <c r="E152" s="21" t="s">
        <v>79</v>
      </c>
      <c r="F152" s="19" t="s">
        <v>382</v>
      </c>
      <c r="G152" s="19"/>
      <c r="H152" s="65">
        <v>0</v>
      </c>
      <c r="I152" s="65">
        <v>150</v>
      </c>
      <c r="J152" s="65">
        <v>500</v>
      </c>
      <c r="K152" s="67">
        <v>500</v>
      </c>
      <c r="L152" s="67">
        <v>500</v>
      </c>
      <c r="M152" s="67">
        <v>500</v>
      </c>
    </row>
    <row r="153" spans="1:13" ht="92.25" customHeight="1">
      <c r="A153" s="4"/>
      <c r="B153" s="80" t="s">
        <v>389</v>
      </c>
      <c r="C153" s="52" t="s">
        <v>320</v>
      </c>
      <c r="D153" s="53" t="s">
        <v>348</v>
      </c>
      <c r="E153" s="21" t="s">
        <v>79</v>
      </c>
      <c r="F153" s="19" t="s">
        <v>382</v>
      </c>
      <c r="G153" s="19"/>
      <c r="H153" s="65">
        <v>750</v>
      </c>
      <c r="I153" s="65">
        <v>7300</v>
      </c>
      <c r="J153" s="65">
        <v>12000</v>
      </c>
      <c r="K153" s="67">
        <v>12000</v>
      </c>
      <c r="L153" s="67">
        <v>12000</v>
      </c>
      <c r="M153" s="67">
        <v>12000</v>
      </c>
    </row>
    <row r="154" spans="1:13" s="31" customFormat="1" ht="125.25" customHeight="1">
      <c r="A154" s="4"/>
      <c r="B154" s="46"/>
      <c r="C154" s="16"/>
      <c r="D154" s="17" t="s">
        <v>349</v>
      </c>
      <c r="E154" s="58" t="s">
        <v>454</v>
      </c>
      <c r="F154" s="27"/>
      <c r="G154" s="19"/>
      <c r="H154" s="65">
        <f>H155</f>
        <v>2250</v>
      </c>
      <c r="I154" s="65">
        <f t="shared" ref="I154:M154" si="85">I155</f>
        <v>2250</v>
      </c>
      <c r="J154" s="65">
        <f t="shared" si="85"/>
        <v>3500</v>
      </c>
      <c r="K154" s="65">
        <f t="shared" si="85"/>
        <v>3500</v>
      </c>
      <c r="L154" s="65">
        <f t="shared" si="85"/>
        <v>3500</v>
      </c>
      <c r="M154" s="65">
        <f t="shared" si="85"/>
        <v>3500</v>
      </c>
    </row>
    <row r="155" spans="1:13" ht="171.75" customHeight="1">
      <c r="A155" s="4"/>
      <c r="B155" s="129"/>
      <c r="C155" s="16"/>
      <c r="D155" s="17" t="s">
        <v>352</v>
      </c>
      <c r="E155" s="58" t="s">
        <v>455</v>
      </c>
      <c r="F155" s="27"/>
      <c r="G155" s="19"/>
      <c r="H155" s="65">
        <f>H156+H157</f>
        <v>2250</v>
      </c>
      <c r="I155" s="65">
        <f t="shared" ref="I155:M155" si="86">I156+I157</f>
        <v>2250</v>
      </c>
      <c r="J155" s="65">
        <f t="shared" si="86"/>
        <v>3500</v>
      </c>
      <c r="K155" s="65">
        <f t="shared" si="86"/>
        <v>3500</v>
      </c>
      <c r="L155" s="65">
        <f t="shared" si="86"/>
        <v>3500</v>
      </c>
      <c r="M155" s="65">
        <f t="shared" si="86"/>
        <v>3500</v>
      </c>
    </row>
    <row r="156" spans="1:13" ht="92.25" customHeight="1">
      <c r="A156" s="4"/>
      <c r="B156" s="80" t="s">
        <v>390</v>
      </c>
      <c r="C156" s="16" t="s">
        <v>320</v>
      </c>
      <c r="D156" s="17" t="s">
        <v>350</v>
      </c>
      <c r="E156" s="21" t="s">
        <v>79</v>
      </c>
      <c r="F156" s="19" t="s">
        <v>382</v>
      </c>
      <c r="G156" s="19"/>
      <c r="H156" s="65">
        <v>2000</v>
      </c>
      <c r="I156" s="65">
        <v>2000</v>
      </c>
      <c r="J156" s="65">
        <v>3000</v>
      </c>
      <c r="K156" s="67">
        <v>3000</v>
      </c>
      <c r="L156" s="67">
        <v>3000</v>
      </c>
      <c r="M156" s="67">
        <v>3000</v>
      </c>
    </row>
    <row r="157" spans="1:13" ht="63" customHeight="1">
      <c r="A157" s="4"/>
      <c r="B157" s="80" t="s">
        <v>391</v>
      </c>
      <c r="C157" s="16" t="s">
        <v>320</v>
      </c>
      <c r="D157" s="17" t="s">
        <v>351</v>
      </c>
      <c r="E157" s="21" t="s">
        <v>79</v>
      </c>
      <c r="F157" s="19" t="s">
        <v>382</v>
      </c>
      <c r="G157" s="19"/>
      <c r="H157" s="65">
        <v>250</v>
      </c>
      <c r="I157" s="65">
        <v>250</v>
      </c>
      <c r="J157" s="65">
        <v>500</v>
      </c>
      <c r="K157" s="67">
        <v>500</v>
      </c>
      <c r="L157" s="67">
        <v>500</v>
      </c>
      <c r="M157" s="67">
        <v>500</v>
      </c>
    </row>
    <row r="158" spans="1:13" s="31" customFormat="1" ht="111" customHeight="1">
      <c r="A158" s="4"/>
      <c r="B158" s="80"/>
      <c r="C158" s="44"/>
      <c r="D158" s="54" t="s">
        <v>353</v>
      </c>
      <c r="E158" s="58" t="s">
        <v>452</v>
      </c>
      <c r="F158" s="27"/>
      <c r="G158" s="19"/>
      <c r="H158" s="65">
        <f>H159</f>
        <v>34000</v>
      </c>
      <c r="I158" s="65">
        <f t="shared" ref="I158:M158" si="87">I159</f>
        <v>110001.20999999999</v>
      </c>
      <c r="J158" s="65">
        <f t="shared" si="87"/>
        <v>156100</v>
      </c>
      <c r="K158" s="65">
        <f t="shared" si="87"/>
        <v>156100</v>
      </c>
      <c r="L158" s="65">
        <f t="shared" si="87"/>
        <v>156100</v>
      </c>
      <c r="M158" s="65">
        <f t="shared" si="87"/>
        <v>156100</v>
      </c>
    </row>
    <row r="159" spans="1:13" s="31" customFormat="1" ht="149.25" customHeight="1">
      <c r="A159" s="4"/>
      <c r="B159" s="80"/>
      <c r="C159" s="16"/>
      <c r="D159" s="17" t="s">
        <v>413</v>
      </c>
      <c r="E159" s="58" t="s">
        <v>453</v>
      </c>
      <c r="F159" s="27"/>
      <c r="G159" s="19"/>
      <c r="H159" s="65">
        <f>H160+H161+H162+H163+H164+H165</f>
        <v>34000</v>
      </c>
      <c r="I159" s="65">
        <f t="shared" ref="I159:M159" si="88">I160+I161+I162+I163+I164+I165</f>
        <v>110001.20999999999</v>
      </c>
      <c r="J159" s="65">
        <f t="shared" si="88"/>
        <v>156100</v>
      </c>
      <c r="K159" s="65">
        <f t="shared" si="88"/>
        <v>156100</v>
      </c>
      <c r="L159" s="65">
        <f t="shared" si="88"/>
        <v>156100</v>
      </c>
      <c r="M159" s="65">
        <f t="shared" si="88"/>
        <v>156100</v>
      </c>
    </row>
    <row r="160" spans="1:13" s="31" customFormat="1" ht="129" customHeight="1">
      <c r="A160" s="4"/>
      <c r="B160" s="80" t="s">
        <v>392</v>
      </c>
      <c r="C160" s="16" t="s">
        <v>320</v>
      </c>
      <c r="D160" s="17" t="s">
        <v>354</v>
      </c>
      <c r="E160" s="21" t="s">
        <v>79</v>
      </c>
      <c r="F160" s="19" t="s">
        <v>382</v>
      </c>
      <c r="G160" s="19"/>
      <c r="H160" s="65">
        <v>32000</v>
      </c>
      <c r="I160" s="65">
        <v>57000</v>
      </c>
      <c r="J160" s="65">
        <v>80000</v>
      </c>
      <c r="K160" s="67">
        <v>80000</v>
      </c>
      <c r="L160" s="67">
        <v>80000</v>
      </c>
      <c r="M160" s="67">
        <v>80000</v>
      </c>
    </row>
    <row r="161" spans="1:13" s="31" customFormat="1" ht="77.25" customHeight="1">
      <c r="A161" s="4"/>
      <c r="B161" s="80" t="s">
        <v>393</v>
      </c>
      <c r="C161" s="16" t="s">
        <v>320</v>
      </c>
      <c r="D161" s="17" t="s">
        <v>355</v>
      </c>
      <c r="E161" s="21" t="s">
        <v>79</v>
      </c>
      <c r="F161" s="19" t="s">
        <v>382</v>
      </c>
      <c r="G161" s="19"/>
      <c r="H161" s="65">
        <v>1500</v>
      </c>
      <c r="I161" s="65">
        <v>1500</v>
      </c>
      <c r="J161" s="65">
        <v>2000</v>
      </c>
      <c r="K161" s="67">
        <v>2000</v>
      </c>
      <c r="L161" s="67">
        <v>2000</v>
      </c>
      <c r="M161" s="67">
        <v>2000</v>
      </c>
    </row>
    <row r="162" spans="1:13" s="31" customFormat="1" ht="77.25" customHeight="1">
      <c r="A162" s="4"/>
      <c r="B162" s="80" t="s">
        <v>394</v>
      </c>
      <c r="C162" s="16" t="s">
        <v>320</v>
      </c>
      <c r="D162" s="17" t="s">
        <v>356</v>
      </c>
      <c r="E162" s="21" t="s">
        <v>79</v>
      </c>
      <c r="F162" s="19" t="s">
        <v>382</v>
      </c>
      <c r="G162" s="19"/>
      <c r="H162" s="65">
        <v>0</v>
      </c>
      <c r="I162" s="65">
        <v>1.21</v>
      </c>
      <c r="J162" s="65">
        <v>100</v>
      </c>
      <c r="K162" s="67">
        <v>100</v>
      </c>
      <c r="L162" s="67">
        <v>100</v>
      </c>
      <c r="M162" s="67">
        <v>100</v>
      </c>
    </row>
    <row r="163" spans="1:13" s="31" customFormat="1" ht="77.25" customHeight="1">
      <c r="A163" s="4"/>
      <c r="B163" s="80" t="s">
        <v>395</v>
      </c>
      <c r="C163" s="16" t="s">
        <v>320</v>
      </c>
      <c r="D163" s="17" t="s">
        <v>357</v>
      </c>
      <c r="E163" s="21" t="s">
        <v>79</v>
      </c>
      <c r="F163" s="19" t="s">
        <v>382</v>
      </c>
      <c r="G163" s="19"/>
      <c r="H163" s="65">
        <v>0</v>
      </c>
      <c r="I163" s="65">
        <v>15000</v>
      </c>
      <c r="J163" s="65">
        <v>22000</v>
      </c>
      <c r="K163" s="67">
        <v>22000</v>
      </c>
      <c r="L163" s="67">
        <v>22000</v>
      </c>
      <c r="M163" s="67">
        <v>22000</v>
      </c>
    </row>
    <row r="164" spans="1:13" s="31" customFormat="1" ht="99.75" customHeight="1" thickBot="1">
      <c r="A164" s="4"/>
      <c r="B164" s="130" t="s">
        <v>396</v>
      </c>
      <c r="C164" s="52" t="s">
        <v>320</v>
      </c>
      <c r="D164" s="53" t="s">
        <v>358</v>
      </c>
      <c r="E164" s="21" t="s">
        <v>79</v>
      </c>
      <c r="F164" s="19" t="s">
        <v>382</v>
      </c>
      <c r="G164" s="19"/>
      <c r="H164" s="65">
        <v>0</v>
      </c>
      <c r="I164" s="65">
        <v>35000</v>
      </c>
      <c r="J164" s="65">
        <v>50000</v>
      </c>
      <c r="K164" s="67">
        <v>50000</v>
      </c>
      <c r="L164" s="67">
        <v>50000</v>
      </c>
      <c r="M164" s="67">
        <v>50000</v>
      </c>
    </row>
    <row r="165" spans="1:13" s="31" customFormat="1" ht="77.25" customHeight="1" thickBot="1">
      <c r="A165" s="4"/>
      <c r="B165" s="131" t="s">
        <v>397</v>
      </c>
      <c r="C165" s="16" t="s">
        <v>320</v>
      </c>
      <c r="D165" s="17" t="s">
        <v>359</v>
      </c>
      <c r="E165" s="21" t="s">
        <v>79</v>
      </c>
      <c r="F165" s="19" t="s">
        <v>382</v>
      </c>
      <c r="G165" s="19"/>
      <c r="H165" s="65">
        <v>500</v>
      </c>
      <c r="I165" s="65">
        <v>1500</v>
      </c>
      <c r="J165" s="65">
        <v>2000</v>
      </c>
      <c r="K165" s="67">
        <v>2000</v>
      </c>
      <c r="L165" s="67">
        <v>2000</v>
      </c>
      <c r="M165" s="67">
        <v>2000</v>
      </c>
    </row>
    <row r="166" spans="1:13" s="31" customFormat="1" ht="150.75" customHeight="1">
      <c r="A166" s="4"/>
      <c r="B166" s="46"/>
      <c r="C166" s="16" t="s">
        <v>1</v>
      </c>
      <c r="D166" s="17" t="s">
        <v>360</v>
      </c>
      <c r="E166" s="58" t="s">
        <v>451</v>
      </c>
      <c r="F166" s="27"/>
      <c r="G166" s="19"/>
      <c r="H166" s="65">
        <f>H167</f>
        <v>12550</v>
      </c>
      <c r="I166" s="65">
        <f t="shared" ref="I166:M166" si="89">I167</f>
        <v>157577.02000000002</v>
      </c>
      <c r="J166" s="65">
        <f t="shared" si="89"/>
        <v>197300</v>
      </c>
      <c r="K166" s="65">
        <f t="shared" si="89"/>
        <v>130500</v>
      </c>
      <c r="L166" s="65">
        <f t="shared" si="89"/>
        <v>130500</v>
      </c>
      <c r="M166" s="65">
        <f t="shared" si="89"/>
        <v>130500</v>
      </c>
    </row>
    <row r="167" spans="1:13" s="31" customFormat="1" ht="196.5" customHeight="1">
      <c r="A167" s="4"/>
      <c r="B167" s="80"/>
      <c r="C167" s="16" t="s">
        <v>1</v>
      </c>
      <c r="D167" s="17" t="s">
        <v>361</v>
      </c>
      <c r="E167" s="58" t="s">
        <v>450</v>
      </c>
      <c r="F167" s="27"/>
      <c r="G167" s="19"/>
      <c r="H167" s="65">
        <f>H168+H169+H170+H171+H172+H173</f>
        <v>12550</v>
      </c>
      <c r="I167" s="65">
        <f t="shared" ref="I167:M167" si="90">I168+I169+I170+I171+I172+I173</f>
        <v>157577.02000000002</v>
      </c>
      <c r="J167" s="65">
        <f t="shared" si="90"/>
        <v>197300</v>
      </c>
      <c r="K167" s="65">
        <f t="shared" si="90"/>
        <v>130500</v>
      </c>
      <c r="L167" s="65">
        <f t="shared" si="90"/>
        <v>130500</v>
      </c>
      <c r="M167" s="65">
        <f t="shared" si="90"/>
        <v>130500</v>
      </c>
    </row>
    <row r="168" spans="1:13" s="31" customFormat="1" ht="77.25" customHeight="1">
      <c r="A168" s="4"/>
      <c r="B168" s="80" t="s">
        <v>398</v>
      </c>
      <c r="C168" s="16" t="s">
        <v>320</v>
      </c>
      <c r="D168" s="17" t="s">
        <v>362</v>
      </c>
      <c r="E168" s="21" t="s">
        <v>79</v>
      </c>
      <c r="F168" s="19" t="s">
        <v>382</v>
      </c>
      <c r="G168" s="19"/>
      <c r="H168" s="65">
        <v>5000</v>
      </c>
      <c r="I168" s="65">
        <v>5000</v>
      </c>
      <c r="J168" s="65">
        <v>10000</v>
      </c>
      <c r="K168" s="67">
        <v>10000</v>
      </c>
      <c r="L168" s="67">
        <v>10000</v>
      </c>
      <c r="M168" s="67">
        <v>10000</v>
      </c>
    </row>
    <row r="169" spans="1:13" s="31" customFormat="1" ht="77.25" customHeight="1">
      <c r="A169" s="4"/>
      <c r="B169" s="80" t="s">
        <v>399</v>
      </c>
      <c r="C169" s="52" t="s">
        <v>320</v>
      </c>
      <c r="D169" s="53" t="s">
        <v>363</v>
      </c>
      <c r="E169" s="21" t="s">
        <v>79</v>
      </c>
      <c r="F169" s="19" t="s">
        <v>382</v>
      </c>
      <c r="G169" s="19"/>
      <c r="H169" s="65">
        <v>5000</v>
      </c>
      <c r="I169" s="65">
        <v>5000</v>
      </c>
      <c r="J169" s="65">
        <v>10000</v>
      </c>
      <c r="K169" s="67">
        <v>10000</v>
      </c>
      <c r="L169" s="67">
        <v>10000</v>
      </c>
      <c r="M169" s="67">
        <v>10000</v>
      </c>
    </row>
    <row r="170" spans="1:13" s="31" customFormat="1" ht="77.25" customHeight="1">
      <c r="A170" s="4"/>
      <c r="B170" s="80" t="s">
        <v>400</v>
      </c>
      <c r="C170" s="16" t="s">
        <v>320</v>
      </c>
      <c r="D170" s="17" t="s">
        <v>364</v>
      </c>
      <c r="E170" s="21" t="s">
        <v>79</v>
      </c>
      <c r="F170" s="19" t="s">
        <v>382</v>
      </c>
      <c r="G170" s="19"/>
      <c r="H170" s="65">
        <v>250</v>
      </c>
      <c r="I170" s="65">
        <v>250</v>
      </c>
      <c r="J170" s="65">
        <v>500</v>
      </c>
      <c r="K170" s="67">
        <v>500</v>
      </c>
      <c r="L170" s="67">
        <v>500</v>
      </c>
      <c r="M170" s="67">
        <v>500</v>
      </c>
    </row>
    <row r="171" spans="1:13" s="31" customFormat="1" ht="77.25" customHeight="1">
      <c r="A171" s="4"/>
      <c r="B171" s="80" t="s">
        <v>401</v>
      </c>
      <c r="C171" s="16" t="s">
        <v>320</v>
      </c>
      <c r="D171" s="17" t="s">
        <v>365</v>
      </c>
      <c r="E171" s="21" t="s">
        <v>79</v>
      </c>
      <c r="F171" s="19" t="s">
        <v>382</v>
      </c>
      <c r="G171" s="19"/>
      <c r="H171" s="65">
        <v>2300</v>
      </c>
      <c r="I171" s="65">
        <v>80577.02</v>
      </c>
      <c r="J171" s="65">
        <v>110000</v>
      </c>
      <c r="K171" s="67">
        <v>110000</v>
      </c>
      <c r="L171" s="67">
        <v>110000</v>
      </c>
      <c r="M171" s="67">
        <v>110000</v>
      </c>
    </row>
    <row r="172" spans="1:13" s="31" customFormat="1" ht="77.25" customHeight="1">
      <c r="A172" s="4"/>
      <c r="B172" s="80" t="s">
        <v>401</v>
      </c>
      <c r="C172" s="16" t="s">
        <v>367</v>
      </c>
      <c r="D172" s="17" t="s">
        <v>365</v>
      </c>
      <c r="E172" s="21" t="s">
        <v>79</v>
      </c>
      <c r="F172" s="27" t="s">
        <v>385</v>
      </c>
      <c r="G172" s="19"/>
      <c r="H172" s="65">
        <v>0</v>
      </c>
      <c r="I172" s="65">
        <v>60000</v>
      </c>
      <c r="J172" s="65">
        <v>60000</v>
      </c>
      <c r="K172" s="67">
        <v>0</v>
      </c>
      <c r="L172" s="67">
        <v>0</v>
      </c>
      <c r="M172" s="67">
        <v>0</v>
      </c>
    </row>
    <row r="173" spans="1:13" s="31" customFormat="1" ht="77.25" customHeight="1">
      <c r="A173" s="4"/>
      <c r="B173" s="80" t="s">
        <v>409</v>
      </c>
      <c r="C173" s="52" t="s">
        <v>315</v>
      </c>
      <c r="D173" s="53" t="s">
        <v>368</v>
      </c>
      <c r="E173" s="21" t="s">
        <v>79</v>
      </c>
      <c r="F173" s="19" t="s">
        <v>383</v>
      </c>
      <c r="G173" s="19"/>
      <c r="H173" s="65">
        <v>0</v>
      </c>
      <c r="I173" s="65">
        <v>6750</v>
      </c>
      <c r="J173" s="65">
        <v>6800</v>
      </c>
      <c r="K173" s="67">
        <v>0</v>
      </c>
      <c r="L173" s="67">
        <v>0</v>
      </c>
      <c r="M173" s="67">
        <v>0</v>
      </c>
    </row>
    <row r="174" spans="1:13" s="31" customFormat="1" ht="77.25" customHeight="1">
      <c r="A174" s="4"/>
      <c r="B174" s="80"/>
      <c r="C174" s="16" t="s">
        <v>1</v>
      </c>
      <c r="D174" s="17" t="s">
        <v>369</v>
      </c>
      <c r="E174" s="58" t="s">
        <v>447</v>
      </c>
      <c r="F174" s="27"/>
      <c r="G174" s="19"/>
      <c r="H174" s="67">
        <f t="shared" ref="H174" si="91">H175</f>
        <v>0</v>
      </c>
      <c r="I174" s="67">
        <f t="shared" ref="I174" si="92">I175</f>
        <v>0</v>
      </c>
      <c r="J174" s="67">
        <f t="shared" ref="J174" si="93">J175</f>
        <v>0</v>
      </c>
      <c r="K174" s="67">
        <f t="shared" ref="K174:L174" si="94">K175</f>
        <v>50000</v>
      </c>
      <c r="L174" s="67">
        <f t="shared" si="94"/>
        <v>50000</v>
      </c>
      <c r="M174" s="67">
        <f>M175</f>
        <v>50000</v>
      </c>
    </row>
    <row r="175" spans="1:13" s="31" customFormat="1" ht="111" customHeight="1">
      <c r="A175" s="4"/>
      <c r="B175" s="80" t="s">
        <v>402</v>
      </c>
      <c r="C175" s="44" t="s">
        <v>147</v>
      </c>
      <c r="D175" s="54" t="s">
        <v>370</v>
      </c>
      <c r="E175" s="21" t="s">
        <v>79</v>
      </c>
      <c r="F175" s="27" t="s">
        <v>148</v>
      </c>
      <c r="G175" s="19"/>
      <c r="H175" s="65">
        <v>0</v>
      </c>
      <c r="I175" s="65">
        <v>0</v>
      </c>
      <c r="J175" s="65">
        <v>0</v>
      </c>
      <c r="K175" s="67">
        <v>50000</v>
      </c>
      <c r="L175" s="67">
        <v>50000</v>
      </c>
      <c r="M175" s="67">
        <v>50000</v>
      </c>
    </row>
    <row r="176" spans="1:13" s="31" customFormat="1" ht="77.25" customHeight="1">
      <c r="A176" s="4"/>
      <c r="B176" s="63" t="s">
        <v>446</v>
      </c>
      <c r="C176" s="16" t="s">
        <v>1</v>
      </c>
      <c r="D176" s="17" t="s">
        <v>371</v>
      </c>
      <c r="F176" s="27"/>
      <c r="G176" s="19"/>
      <c r="H176" s="65">
        <f>H177+H179</f>
        <v>1069158.45</v>
      </c>
      <c r="I176" s="65">
        <f t="shared" ref="I176:M176" si="95">I177+I179</f>
        <v>754899.13</v>
      </c>
      <c r="J176" s="65">
        <f t="shared" si="95"/>
        <v>989200</v>
      </c>
      <c r="K176" s="65">
        <f t="shared" si="95"/>
        <v>950000</v>
      </c>
      <c r="L176" s="65">
        <f t="shared" si="95"/>
        <v>900000</v>
      </c>
      <c r="M176" s="65">
        <f t="shared" si="95"/>
        <v>900000</v>
      </c>
    </row>
    <row r="177" spans="1:13" s="31" customFormat="1" ht="77.25" customHeight="1">
      <c r="A177" s="4"/>
      <c r="B177" s="80"/>
      <c r="C177" s="16" t="s">
        <v>1</v>
      </c>
      <c r="D177" s="17" t="s">
        <v>373</v>
      </c>
      <c r="E177" s="58" t="s">
        <v>445</v>
      </c>
      <c r="F177" s="27"/>
      <c r="G177" s="19"/>
      <c r="H177" s="65">
        <f>H178</f>
        <v>69158.45</v>
      </c>
      <c r="I177" s="65">
        <f t="shared" ref="I177:M177" si="96">I178</f>
        <v>74158.45</v>
      </c>
      <c r="J177" s="65">
        <f t="shared" si="96"/>
        <v>89200</v>
      </c>
      <c r="K177" s="65">
        <f t="shared" si="96"/>
        <v>50000</v>
      </c>
      <c r="L177" s="65">
        <f t="shared" si="96"/>
        <v>0</v>
      </c>
      <c r="M177" s="65">
        <f t="shared" si="96"/>
        <v>0</v>
      </c>
    </row>
    <row r="178" spans="1:13" s="31" customFormat="1" ht="64.5" customHeight="1">
      <c r="A178" s="4"/>
      <c r="B178" s="80" t="s">
        <v>403</v>
      </c>
      <c r="C178" s="16" t="s">
        <v>147</v>
      </c>
      <c r="D178" s="17" t="s">
        <v>372</v>
      </c>
      <c r="E178" s="21" t="s">
        <v>79</v>
      </c>
      <c r="F178" s="27" t="s">
        <v>148</v>
      </c>
      <c r="G178" s="19"/>
      <c r="H178" s="65">
        <v>69158.45</v>
      </c>
      <c r="I178" s="65">
        <v>74158.45</v>
      </c>
      <c r="J178" s="65">
        <v>89200</v>
      </c>
      <c r="K178" s="67">
        <v>50000</v>
      </c>
      <c r="L178" s="67">
        <v>0</v>
      </c>
      <c r="M178" s="67">
        <v>0</v>
      </c>
    </row>
    <row r="179" spans="1:13" s="31" customFormat="1" ht="77.25" customHeight="1">
      <c r="A179" s="4"/>
      <c r="B179" s="80"/>
      <c r="C179" s="16" t="s">
        <v>1</v>
      </c>
      <c r="D179" s="17" t="s">
        <v>374</v>
      </c>
      <c r="E179" s="58" t="s">
        <v>444</v>
      </c>
      <c r="F179" s="27"/>
      <c r="G179" s="19"/>
      <c r="H179" s="65">
        <f>H180</f>
        <v>1000000</v>
      </c>
      <c r="I179" s="65">
        <f t="shared" ref="I179:M179" si="97">I180</f>
        <v>680740.68</v>
      </c>
      <c r="J179" s="65">
        <f t="shared" si="97"/>
        <v>900000</v>
      </c>
      <c r="K179" s="65">
        <f t="shared" si="97"/>
        <v>900000</v>
      </c>
      <c r="L179" s="65">
        <f t="shared" si="97"/>
        <v>900000</v>
      </c>
      <c r="M179" s="65">
        <f t="shared" si="97"/>
        <v>900000</v>
      </c>
    </row>
    <row r="180" spans="1:13" s="31" customFormat="1" ht="77.25" customHeight="1">
      <c r="A180" s="4"/>
      <c r="B180" s="4"/>
      <c r="C180" s="16" t="s">
        <v>1</v>
      </c>
      <c r="D180" s="17" t="s">
        <v>375</v>
      </c>
      <c r="E180" s="58" t="s">
        <v>404</v>
      </c>
      <c r="F180" s="27"/>
      <c r="G180" s="19"/>
      <c r="H180" s="65">
        <f>H181+H182</f>
        <v>1000000</v>
      </c>
      <c r="I180" s="65">
        <f t="shared" ref="I180:M180" si="98">I181+I182</f>
        <v>680740.68</v>
      </c>
      <c r="J180" s="65">
        <f t="shared" si="98"/>
        <v>900000</v>
      </c>
      <c r="K180" s="65">
        <f t="shared" si="98"/>
        <v>900000</v>
      </c>
      <c r="L180" s="65">
        <f t="shared" si="98"/>
        <v>900000</v>
      </c>
      <c r="M180" s="65">
        <f t="shared" si="98"/>
        <v>900000</v>
      </c>
    </row>
    <row r="181" spans="1:13" s="31" customFormat="1" ht="84.75" customHeight="1">
      <c r="A181" s="4"/>
      <c r="B181" s="80" t="s">
        <v>404</v>
      </c>
      <c r="C181" s="16" t="s">
        <v>152</v>
      </c>
      <c r="D181" s="17" t="s">
        <v>375</v>
      </c>
      <c r="E181" s="21" t="s">
        <v>79</v>
      </c>
      <c r="F181" s="27" t="s">
        <v>311</v>
      </c>
      <c r="G181" s="19"/>
      <c r="H181" s="65">
        <v>800000</v>
      </c>
      <c r="I181" s="65">
        <v>649715.68000000005</v>
      </c>
      <c r="J181" s="65">
        <v>800000</v>
      </c>
      <c r="K181" s="67">
        <v>800000</v>
      </c>
      <c r="L181" s="67">
        <v>800000</v>
      </c>
      <c r="M181" s="67">
        <v>800000</v>
      </c>
    </row>
    <row r="182" spans="1:13" s="31" customFormat="1" ht="77.25" customHeight="1">
      <c r="A182" s="4"/>
      <c r="B182" s="80" t="s">
        <v>404</v>
      </c>
      <c r="C182" s="16" t="s">
        <v>147</v>
      </c>
      <c r="D182" s="17" t="s">
        <v>375</v>
      </c>
      <c r="E182" s="21" t="s">
        <v>79</v>
      </c>
      <c r="F182" s="27" t="s">
        <v>148</v>
      </c>
      <c r="G182" s="19"/>
      <c r="H182" s="65">
        <v>200000</v>
      </c>
      <c r="I182" s="65">
        <v>31025</v>
      </c>
      <c r="J182" s="65">
        <v>100000</v>
      </c>
      <c r="K182" s="67">
        <v>100000</v>
      </c>
      <c r="L182" s="67">
        <v>100000</v>
      </c>
      <c r="M182" s="67">
        <v>100000</v>
      </c>
    </row>
    <row r="183" spans="1:13" s="31" customFormat="1" ht="24.75" customHeight="1">
      <c r="A183" s="4"/>
      <c r="B183" s="63" t="s">
        <v>443</v>
      </c>
      <c r="C183" s="44" t="s">
        <v>1</v>
      </c>
      <c r="D183" s="54" t="s">
        <v>376</v>
      </c>
      <c r="F183" s="27"/>
      <c r="G183" s="19"/>
      <c r="H183" s="65">
        <f>H184</f>
        <v>1371158.59</v>
      </c>
      <c r="I183" s="65">
        <f t="shared" ref="I183:M183" si="99">I184</f>
        <v>1668873.9400000002</v>
      </c>
      <c r="J183" s="65">
        <f t="shared" si="99"/>
        <v>1955975.63</v>
      </c>
      <c r="K183" s="65">
        <f t="shared" si="99"/>
        <v>989441</v>
      </c>
      <c r="L183" s="65">
        <f t="shared" si="99"/>
        <v>150000</v>
      </c>
      <c r="M183" s="65">
        <f t="shared" si="99"/>
        <v>150000</v>
      </c>
    </row>
    <row r="184" spans="1:13" s="31" customFormat="1" ht="134.25" customHeight="1">
      <c r="A184" s="4"/>
      <c r="B184" s="80"/>
      <c r="C184" s="16" t="s">
        <v>1</v>
      </c>
      <c r="D184" s="17" t="s">
        <v>377</v>
      </c>
      <c r="E184" s="58" t="s">
        <v>442</v>
      </c>
      <c r="F184" s="27"/>
      <c r="G184" s="19"/>
      <c r="H184" s="65">
        <f>H185+H195</f>
        <v>1371158.59</v>
      </c>
      <c r="I184" s="65">
        <f t="shared" ref="I184:M184" si="100">I185+I195</f>
        <v>1668873.9400000002</v>
      </c>
      <c r="J184" s="65">
        <f t="shared" si="100"/>
        <v>1955975.63</v>
      </c>
      <c r="K184" s="65">
        <f t="shared" si="100"/>
        <v>989441</v>
      </c>
      <c r="L184" s="65">
        <f t="shared" si="100"/>
        <v>150000</v>
      </c>
      <c r="M184" s="65">
        <f t="shared" si="100"/>
        <v>150000</v>
      </c>
    </row>
    <row r="185" spans="1:13" s="31" customFormat="1" ht="124.5" customHeight="1">
      <c r="A185" s="4"/>
      <c r="B185" s="80"/>
      <c r="C185" s="16" t="s">
        <v>1</v>
      </c>
      <c r="D185" s="17" t="s">
        <v>378</v>
      </c>
      <c r="E185" s="58" t="s">
        <v>441</v>
      </c>
      <c r="F185" s="27"/>
      <c r="G185" s="19"/>
      <c r="H185" s="65">
        <f>H186+H187+H188+H189+H190+H191+H192+H193+H194</f>
        <v>1325777.75</v>
      </c>
      <c r="I185" s="65">
        <f t="shared" ref="I185:M185" si="101">I186+I187+I188+I189+I190+I191+I192+I193+I194</f>
        <v>1623884.9500000002</v>
      </c>
      <c r="J185" s="65">
        <f t="shared" si="101"/>
        <v>1910175.63</v>
      </c>
      <c r="K185" s="65">
        <f t="shared" si="101"/>
        <v>989441</v>
      </c>
      <c r="L185" s="65">
        <f t="shared" si="101"/>
        <v>150000</v>
      </c>
      <c r="M185" s="65">
        <f t="shared" si="101"/>
        <v>150000</v>
      </c>
    </row>
    <row r="186" spans="1:13" s="31" customFormat="1" ht="91.5" customHeight="1">
      <c r="A186" s="4"/>
      <c r="B186" s="80" t="s">
        <v>405</v>
      </c>
      <c r="C186" s="81" t="s">
        <v>190</v>
      </c>
      <c r="D186" s="17" t="s">
        <v>379</v>
      </c>
      <c r="E186" s="21" t="s">
        <v>79</v>
      </c>
      <c r="F186" s="82" t="s">
        <v>189</v>
      </c>
      <c r="G186" s="19"/>
      <c r="H186" s="65">
        <v>19500</v>
      </c>
      <c r="I186" s="65">
        <v>19500</v>
      </c>
      <c r="J186" s="65">
        <v>19500</v>
      </c>
      <c r="K186" s="67">
        <v>0</v>
      </c>
      <c r="L186" s="67">
        <v>0</v>
      </c>
      <c r="M186" s="67">
        <v>0</v>
      </c>
    </row>
    <row r="187" spans="1:13" s="31" customFormat="1" ht="76.5" customHeight="1" thickBot="1">
      <c r="A187" s="4"/>
      <c r="B187" s="80" t="s">
        <v>405</v>
      </c>
      <c r="C187" s="81" t="s">
        <v>70</v>
      </c>
      <c r="D187" s="17" t="s">
        <v>379</v>
      </c>
      <c r="E187" s="21" t="s">
        <v>79</v>
      </c>
      <c r="F187" s="82" t="s">
        <v>186</v>
      </c>
      <c r="G187" s="19"/>
      <c r="H187" s="65">
        <v>161500</v>
      </c>
      <c r="I187" s="65">
        <v>218523.35</v>
      </c>
      <c r="J187" s="65">
        <v>218523</v>
      </c>
      <c r="K187" s="67">
        <v>0</v>
      </c>
      <c r="L187" s="67">
        <v>0</v>
      </c>
      <c r="M187" s="67">
        <v>0</v>
      </c>
    </row>
    <row r="188" spans="1:13" s="31" customFormat="1" ht="53.25" customHeight="1" thickBot="1">
      <c r="A188" s="4"/>
      <c r="B188" s="80" t="s">
        <v>405</v>
      </c>
      <c r="C188" s="81" t="s">
        <v>380</v>
      </c>
      <c r="D188" s="17" t="s">
        <v>379</v>
      </c>
      <c r="E188" s="21" t="s">
        <v>79</v>
      </c>
      <c r="F188" s="132" t="s">
        <v>466</v>
      </c>
      <c r="G188" s="19"/>
      <c r="H188" s="65">
        <v>222000</v>
      </c>
      <c r="I188" s="65">
        <v>229191.82</v>
      </c>
      <c r="J188" s="65">
        <v>272000</v>
      </c>
      <c r="K188" s="67">
        <v>0</v>
      </c>
      <c r="L188" s="67">
        <v>0</v>
      </c>
      <c r="M188" s="67">
        <v>0</v>
      </c>
    </row>
    <row r="189" spans="1:13" s="31" customFormat="1" ht="66.75" customHeight="1">
      <c r="A189" s="4"/>
      <c r="B189" s="80" t="s">
        <v>405</v>
      </c>
      <c r="C189" s="81" t="s">
        <v>69</v>
      </c>
      <c r="D189" s="17" t="s">
        <v>379</v>
      </c>
      <c r="E189" s="21" t="s">
        <v>79</v>
      </c>
      <c r="F189" s="27" t="s">
        <v>386</v>
      </c>
      <c r="G189" s="19"/>
      <c r="H189" s="65">
        <v>23308.77</v>
      </c>
      <c r="I189" s="65">
        <v>23308.77</v>
      </c>
      <c r="J189" s="65">
        <v>23300</v>
      </c>
      <c r="K189" s="67">
        <v>0</v>
      </c>
      <c r="L189" s="67">
        <v>0</v>
      </c>
      <c r="M189" s="67">
        <v>0</v>
      </c>
    </row>
    <row r="190" spans="1:13" s="31" customFormat="1" ht="54" customHeight="1">
      <c r="A190" s="4"/>
      <c r="B190" s="80" t="s">
        <v>405</v>
      </c>
      <c r="C190" s="81" t="s">
        <v>5</v>
      </c>
      <c r="D190" s="17" t="s">
        <v>379</v>
      </c>
      <c r="E190" s="21" t="s">
        <v>79</v>
      </c>
      <c r="F190" s="19" t="s">
        <v>6</v>
      </c>
      <c r="G190" s="19"/>
      <c r="H190" s="65">
        <v>900</v>
      </c>
      <c r="I190" s="65">
        <v>4600</v>
      </c>
      <c r="J190" s="65">
        <v>4600</v>
      </c>
      <c r="K190" s="67">
        <v>0</v>
      </c>
      <c r="L190" s="67">
        <v>0</v>
      </c>
      <c r="M190" s="67">
        <v>0</v>
      </c>
    </row>
    <row r="191" spans="1:13" s="31" customFormat="1" ht="77.25" customHeight="1">
      <c r="A191" s="4"/>
      <c r="B191" s="80" t="s">
        <v>405</v>
      </c>
      <c r="C191" s="81" t="s">
        <v>38</v>
      </c>
      <c r="D191" s="17" t="s">
        <v>379</v>
      </c>
      <c r="E191" s="21" t="s">
        <v>79</v>
      </c>
      <c r="F191" s="27" t="s">
        <v>98</v>
      </c>
      <c r="G191" s="19"/>
      <c r="H191" s="65">
        <v>816872.25</v>
      </c>
      <c r="I191" s="65">
        <v>1007192.63</v>
      </c>
      <c r="J191" s="65">
        <v>1190352.58</v>
      </c>
      <c r="K191" s="67">
        <v>828916</v>
      </c>
      <c r="L191" s="67">
        <v>0</v>
      </c>
      <c r="M191" s="67">
        <v>0</v>
      </c>
    </row>
    <row r="192" spans="1:13" s="31" customFormat="1" ht="48" customHeight="1">
      <c r="A192" s="4"/>
      <c r="B192" s="80" t="s">
        <v>405</v>
      </c>
      <c r="C192" s="81" t="s">
        <v>147</v>
      </c>
      <c r="D192" s="17" t="s">
        <v>379</v>
      </c>
      <c r="E192" s="21" t="s">
        <v>79</v>
      </c>
      <c r="F192" s="27" t="s">
        <v>148</v>
      </c>
      <c r="G192" s="19"/>
      <c r="H192" s="65">
        <v>62293.41</v>
      </c>
      <c r="I192" s="65">
        <v>101265.06</v>
      </c>
      <c r="J192" s="65">
        <v>142293.41</v>
      </c>
      <c r="K192" s="67">
        <v>150000</v>
      </c>
      <c r="L192" s="67">
        <v>150000</v>
      </c>
      <c r="M192" s="67">
        <v>150000</v>
      </c>
    </row>
    <row r="193" spans="1:13" s="31" customFormat="1" ht="106.5" customHeight="1">
      <c r="A193" s="4"/>
      <c r="B193" s="80" t="s">
        <v>405</v>
      </c>
      <c r="C193" s="81" t="s">
        <v>188</v>
      </c>
      <c r="D193" s="17" t="s">
        <v>379</v>
      </c>
      <c r="E193" s="21" t="s">
        <v>79</v>
      </c>
      <c r="F193" s="32" t="s">
        <v>187</v>
      </c>
      <c r="G193" s="19"/>
      <c r="H193" s="65">
        <v>19403.32</v>
      </c>
      <c r="I193" s="65">
        <v>19303.32</v>
      </c>
      <c r="J193" s="65">
        <v>38606.639999999999</v>
      </c>
      <c r="K193" s="67">
        <v>10525</v>
      </c>
      <c r="L193" s="67">
        <v>0</v>
      </c>
      <c r="M193" s="67">
        <v>0</v>
      </c>
    </row>
    <row r="194" spans="1:13" s="31" customFormat="1" ht="79.5" customHeight="1">
      <c r="A194" s="4"/>
      <c r="B194" s="80" t="s">
        <v>405</v>
      </c>
      <c r="C194" s="81" t="s">
        <v>366</v>
      </c>
      <c r="D194" s="17" t="s">
        <v>379</v>
      </c>
      <c r="E194" s="21" t="s">
        <v>79</v>
      </c>
      <c r="F194" s="27" t="s">
        <v>384</v>
      </c>
      <c r="G194" s="19"/>
      <c r="H194" s="65">
        <v>0</v>
      </c>
      <c r="I194" s="65">
        <v>1000</v>
      </c>
      <c r="J194" s="65">
        <v>1000</v>
      </c>
      <c r="K194" s="67">
        <v>0</v>
      </c>
      <c r="L194" s="67">
        <v>0</v>
      </c>
      <c r="M194" s="67">
        <v>0</v>
      </c>
    </row>
    <row r="195" spans="1:13" s="31" customFormat="1" ht="77.25" customHeight="1">
      <c r="A195" s="4"/>
      <c r="B195" s="80"/>
      <c r="C195" s="81" t="s">
        <v>1</v>
      </c>
      <c r="D195" s="17" t="s">
        <v>381</v>
      </c>
      <c r="E195" s="46" t="s">
        <v>440</v>
      </c>
      <c r="F195" s="27"/>
      <c r="G195" s="19"/>
      <c r="H195" s="65">
        <f>H196</f>
        <v>45380.84</v>
      </c>
      <c r="I195" s="65">
        <f t="shared" ref="I195:M195" si="102">I196</f>
        <v>44988.99</v>
      </c>
      <c r="J195" s="65">
        <f t="shared" si="102"/>
        <v>45800</v>
      </c>
      <c r="K195" s="65">
        <f t="shared" si="102"/>
        <v>0</v>
      </c>
      <c r="L195" s="65">
        <f t="shared" si="102"/>
        <v>0</v>
      </c>
      <c r="M195" s="65">
        <f t="shared" si="102"/>
        <v>0</v>
      </c>
    </row>
    <row r="196" spans="1:13" s="31" customFormat="1" ht="60.75" customHeight="1">
      <c r="A196" s="4"/>
      <c r="B196" s="80" t="s">
        <v>410</v>
      </c>
      <c r="C196" s="81" t="s">
        <v>5</v>
      </c>
      <c r="D196" s="17" t="s">
        <v>381</v>
      </c>
      <c r="E196" s="21" t="s">
        <v>79</v>
      </c>
      <c r="F196" s="19" t="s">
        <v>6</v>
      </c>
      <c r="G196" s="19"/>
      <c r="H196" s="65">
        <v>45380.84</v>
      </c>
      <c r="I196" s="65">
        <v>44988.99</v>
      </c>
      <c r="J196" s="65">
        <v>45800</v>
      </c>
      <c r="K196" s="67">
        <v>0</v>
      </c>
      <c r="L196" s="67">
        <v>0</v>
      </c>
      <c r="M196" s="67">
        <v>0</v>
      </c>
    </row>
    <row r="197" spans="1:13" ht="19.5" customHeight="1">
      <c r="A197" s="4"/>
      <c r="B197" s="2" t="s">
        <v>99</v>
      </c>
      <c r="C197" s="16"/>
      <c r="D197" s="17"/>
      <c r="E197" s="21"/>
      <c r="F197" s="27"/>
      <c r="G197" s="19"/>
      <c r="H197" s="76">
        <f>H198</f>
        <v>1625408</v>
      </c>
      <c r="I197" s="76">
        <f t="shared" ref="I197:M197" si="103">I198</f>
        <v>875824.07</v>
      </c>
      <c r="J197" s="76">
        <f t="shared" si="103"/>
        <v>1625408</v>
      </c>
      <c r="K197" s="76">
        <f t="shared" si="103"/>
        <v>1350000</v>
      </c>
      <c r="L197" s="76">
        <f t="shared" si="103"/>
        <v>1350000</v>
      </c>
      <c r="M197" s="76">
        <f t="shared" si="103"/>
        <v>1350000</v>
      </c>
    </row>
    <row r="198" spans="1:13" ht="15.75">
      <c r="A198" s="4"/>
      <c r="B198" s="83" t="s">
        <v>100</v>
      </c>
      <c r="C198" s="16"/>
      <c r="D198" s="17"/>
      <c r="E198" s="29"/>
      <c r="F198" s="33"/>
      <c r="G198" s="19"/>
      <c r="H198" s="76">
        <f>H199</f>
        <v>1625408</v>
      </c>
      <c r="I198" s="76">
        <f>I199</f>
        <v>875824.07</v>
      </c>
      <c r="J198" s="76">
        <f>J199</f>
        <v>1625408</v>
      </c>
      <c r="K198" s="77">
        <f t="shared" ref="K198:M199" si="104">K199</f>
        <v>1350000</v>
      </c>
      <c r="L198" s="77">
        <f t="shared" si="104"/>
        <v>1350000</v>
      </c>
      <c r="M198" s="77">
        <f t="shared" si="104"/>
        <v>1350000</v>
      </c>
    </row>
    <row r="199" spans="1:13" ht="39" customHeight="1">
      <c r="A199" s="4"/>
      <c r="B199" s="33"/>
      <c r="C199" s="16" t="s">
        <v>1</v>
      </c>
      <c r="D199" s="17" t="s">
        <v>192</v>
      </c>
      <c r="E199" s="9" t="s">
        <v>191</v>
      </c>
      <c r="F199" s="33"/>
      <c r="G199" s="19"/>
      <c r="H199" s="68">
        <f>H200</f>
        <v>1625408</v>
      </c>
      <c r="I199" s="68">
        <f t="shared" ref="I199:J199" si="105">I200</f>
        <v>875824.07</v>
      </c>
      <c r="J199" s="68">
        <f t="shared" si="105"/>
        <v>1625408</v>
      </c>
      <c r="K199" s="68">
        <f t="shared" si="104"/>
        <v>1350000</v>
      </c>
      <c r="L199" s="68">
        <f t="shared" si="104"/>
        <v>1350000</v>
      </c>
      <c r="M199" s="68">
        <f t="shared" si="104"/>
        <v>1350000</v>
      </c>
    </row>
    <row r="200" spans="1:13" ht="89.25">
      <c r="A200" s="4"/>
      <c r="B200" s="9" t="s">
        <v>191</v>
      </c>
      <c r="C200" s="16" t="s">
        <v>152</v>
      </c>
      <c r="D200" s="17" t="s">
        <v>192</v>
      </c>
      <c r="E200" s="21" t="s">
        <v>79</v>
      </c>
      <c r="F200" s="19" t="s">
        <v>311</v>
      </c>
      <c r="G200" s="19"/>
      <c r="H200" s="68">
        <v>1625408</v>
      </c>
      <c r="I200" s="65">
        <v>875824.07</v>
      </c>
      <c r="J200" s="78">
        <v>1625408</v>
      </c>
      <c r="K200" s="67">
        <v>1350000</v>
      </c>
      <c r="L200" s="67">
        <v>1350000</v>
      </c>
      <c r="M200" s="67">
        <v>1350000</v>
      </c>
    </row>
    <row r="201" spans="1:13" ht="20.25" customHeight="1">
      <c r="A201" s="4"/>
      <c r="B201" s="2" t="s">
        <v>71</v>
      </c>
      <c r="C201" s="16"/>
      <c r="D201" s="17"/>
      <c r="E201" s="22"/>
      <c r="F201" s="93"/>
      <c r="G201" s="93"/>
      <c r="H201" s="64">
        <f>H202+H268+H273+H265</f>
        <v>1332850461.6099999</v>
      </c>
      <c r="I201" s="64">
        <f>I202+I268+I273+I265</f>
        <v>796858358.58999991</v>
      </c>
      <c r="J201" s="64">
        <f>J202+J268+J273+J265</f>
        <v>1355244703.7599998</v>
      </c>
      <c r="K201" s="64">
        <f>K202+K268+K273+K265+K259</f>
        <v>1219954600</v>
      </c>
      <c r="L201" s="64">
        <f>L202+L268+L273+L265+L259</f>
        <v>1203673100</v>
      </c>
      <c r="M201" s="70">
        <f>M202+M268+M273</f>
        <v>1063381900</v>
      </c>
    </row>
    <row r="202" spans="1:13" ht="45.75" customHeight="1">
      <c r="A202" s="4"/>
      <c r="B202" s="2" t="s">
        <v>72</v>
      </c>
      <c r="C202" s="16"/>
      <c r="D202" s="17"/>
      <c r="E202" s="22"/>
      <c r="F202" s="93"/>
      <c r="G202" s="93"/>
      <c r="H202" s="64">
        <f>H203+H208+H242+H259</f>
        <v>1336527401.29</v>
      </c>
      <c r="I202" s="64">
        <f>I203+I208+I242+I259</f>
        <v>800535298.26999998</v>
      </c>
      <c r="J202" s="64">
        <f>J203+J208+J242+J259</f>
        <v>1358977542.9099998</v>
      </c>
      <c r="K202" s="70">
        <f>K203+K208+K242</f>
        <v>1199954600</v>
      </c>
      <c r="L202" s="70">
        <f>L203+L208+L242</f>
        <v>1203673100</v>
      </c>
      <c r="M202" s="70">
        <f>M203+M208+M242</f>
        <v>1063381900</v>
      </c>
    </row>
    <row r="203" spans="1:13" ht="15" customHeight="1">
      <c r="A203" s="4"/>
      <c r="B203" s="2" t="s">
        <v>73</v>
      </c>
      <c r="C203" s="16"/>
      <c r="D203" s="17"/>
      <c r="E203" s="18"/>
      <c r="F203" s="19"/>
      <c r="G203" s="19"/>
      <c r="H203" s="64">
        <f t="shared" ref="H203:M203" si="106">H204+H206</f>
        <v>64127000</v>
      </c>
      <c r="I203" s="64">
        <f t="shared" si="106"/>
        <v>39615500</v>
      </c>
      <c r="J203" s="64">
        <f t="shared" si="106"/>
        <v>64127000</v>
      </c>
      <c r="K203" s="70">
        <f t="shared" si="106"/>
        <v>18146900</v>
      </c>
      <c r="L203" s="70">
        <f t="shared" si="106"/>
        <v>16693400</v>
      </c>
      <c r="M203" s="70">
        <f t="shared" si="106"/>
        <v>5247700</v>
      </c>
    </row>
    <row r="204" spans="1:13" ht="40.5" customHeight="1">
      <c r="A204" s="4"/>
      <c r="B204" s="4"/>
      <c r="C204" s="16" t="s">
        <v>1</v>
      </c>
      <c r="D204" s="17" t="s">
        <v>292</v>
      </c>
      <c r="E204" s="18" t="s">
        <v>74</v>
      </c>
      <c r="F204" s="19"/>
      <c r="G204" s="19"/>
      <c r="H204" s="65">
        <f>H205</f>
        <v>12705600</v>
      </c>
      <c r="I204" s="65">
        <f t="shared" ref="I204:M204" si="107">I205</f>
        <v>12554100</v>
      </c>
      <c r="J204" s="79">
        <f t="shared" si="107"/>
        <v>12705600</v>
      </c>
      <c r="K204" s="71">
        <f t="shared" si="107"/>
        <v>18146900</v>
      </c>
      <c r="L204" s="71">
        <f t="shared" si="107"/>
        <v>16693400</v>
      </c>
      <c r="M204" s="71">
        <f t="shared" si="107"/>
        <v>5247700</v>
      </c>
    </row>
    <row r="205" spans="1:13" ht="51">
      <c r="A205" s="4"/>
      <c r="B205" s="9" t="s">
        <v>194</v>
      </c>
      <c r="C205" s="16" t="s">
        <v>97</v>
      </c>
      <c r="D205" s="17" t="s">
        <v>291</v>
      </c>
      <c r="E205" s="21" t="s">
        <v>79</v>
      </c>
      <c r="F205" s="19" t="s">
        <v>117</v>
      </c>
      <c r="G205" s="19"/>
      <c r="H205" s="65">
        <v>12705600</v>
      </c>
      <c r="I205" s="65">
        <v>12554100</v>
      </c>
      <c r="J205" s="79">
        <v>12705600</v>
      </c>
      <c r="K205" s="67">
        <v>18146900</v>
      </c>
      <c r="L205" s="67">
        <v>16693400</v>
      </c>
      <c r="M205" s="67">
        <v>5247700</v>
      </c>
    </row>
    <row r="206" spans="1:13" ht="63.75">
      <c r="A206" s="4"/>
      <c r="B206" s="35"/>
      <c r="C206" s="16" t="s">
        <v>1</v>
      </c>
      <c r="D206" s="17" t="s">
        <v>290</v>
      </c>
      <c r="E206" s="9" t="s">
        <v>101</v>
      </c>
      <c r="F206" s="27"/>
      <c r="G206" s="19"/>
      <c r="H206" s="68">
        <f>H207</f>
        <v>51421400</v>
      </c>
      <c r="I206" s="68">
        <f t="shared" ref="I206:M206" si="108">I207</f>
        <v>27061400</v>
      </c>
      <c r="J206" s="78">
        <f t="shared" si="108"/>
        <v>51421400</v>
      </c>
      <c r="K206" s="67">
        <f t="shared" si="108"/>
        <v>0</v>
      </c>
      <c r="L206" s="67">
        <f t="shared" si="108"/>
        <v>0</v>
      </c>
      <c r="M206" s="67">
        <f t="shared" si="108"/>
        <v>0</v>
      </c>
    </row>
    <row r="207" spans="1:13" ht="51">
      <c r="A207" s="4"/>
      <c r="B207" s="9" t="s">
        <v>193</v>
      </c>
      <c r="C207" s="16" t="s">
        <v>97</v>
      </c>
      <c r="D207" s="17" t="s">
        <v>289</v>
      </c>
      <c r="E207" s="21" t="s">
        <v>79</v>
      </c>
      <c r="F207" s="19" t="s">
        <v>117</v>
      </c>
      <c r="G207" s="19"/>
      <c r="H207" s="65">
        <v>51421400</v>
      </c>
      <c r="I207" s="68">
        <v>27061400</v>
      </c>
      <c r="J207" s="78">
        <v>51421400</v>
      </c>
      <c r="K207" s="67">
        <v>0</v>
      </c>
      <c r="L207" s="67">
        <v>0</v>
      </c>
      <c r="M207" s="67">
        <v>0</v>
      </c>
    </row>
    <row r="208" spans="1:13" ht="25.5">
      <c r="A208" s="4"/>
      <c r="B208" s="51" t="s">
        <v>102</v>
      </c>
      <c r="C208" s="16"/>
      <c r="D208" s="17"/>
      <c r="E208" s="21"/>
      <c r="F208" s="27"/>
      <c r="G208" s="19"/>
      <c r="H208" s="64">
        <f>H209+H216+H228+H230+H232+H236+H214+H218+H226+H220+H233</f>
        <v>606597198.53999996</v>
      </c>
      <c r="I208" s="64">
        <f>I209+I216+I228+I230+I232+I236+I214+I218+I226+I220+I233</f>
        <v>374752177.06</v>
      </c>
      <c r="J208" s="64">
        <f>J209+J216+J228+J230+J232+J236+J214+J218+J226+J220+J233</f>
        <v>606597198.53999996</v>
      </c>
      <c r="K208" s="64">
        <f>K209+K216+K228+K230+K232+K236+K214+K218+K226+K220+K233+K222+K224</f>
        <v>446408100</v>
      </c>
      <c r="L208" s="64">
        <f>L209+L216+L228+L230+L232+L236+L214+L218+L226+L220+L233+L222+L224</f>
        <v>423236600</v>
      </c>
      <c r="M208" s="64">
        <f>M209+M216+M228+M230+M232+M236+M214+M218+M226+M220+M233</f>
        <v>346056200</v>
      </c>
    </row>
    <row r="209" spans="1:13" ht="38.25" hidden="1">
      <c r="A209" s="4"/>
      <c r="B209" s="42"/>
      <c r="C209" s="16" t="s">
        <v>1</v>
      </c>
      <c r="D209" s="17" t="s">
        <v>110</v>
      </c>
      <c r="E209" s="17" t="s">
        <v>103</v>
      </c>
      <c r="F209" s="27"/>
      <c r="G209" s="19"/>
      <c r="H209" s="65">
        <f>H210+H211</f>
        <v>0</v>
      </c>
      <c r="I209" s="65">
        <f t="shared" ref="I209:M209" si="109">I210+I211</f>
        <v>0</v>
      </c>
      <c r="J209" s="72">
        <f t="shared" si="109"/>
        <v>0</v>
      </c>
      <c r="K209" s="71">
        <f t="shared" si="109"/>
        <v>0</v>
      </c>
      <c r="L209" s="71">
        <f t="shared" si="109"/>
        <v>0</v>
      </c>
      <c r="M209" s="71">
        <f t="shared" si="109"/>
        <v>0</v>
      </c>
    </row>
    <row r="210" spans="1:13" ht="25.5" hidden="1">
      <c r="A210" s="4"/>
      <c r="B210" s="9" t="s">
        <v>195</v>
      </c>
      <c r="C210" s="16" t="s">
        <v>147</v>
      </c>
      <c r="D210" s="17" t="s">
        <v>196</v>
      </c>
      <c r="E210" s="21" t="s">
        <v>79</v>
      </c>
      <c r="F210" s="19" t="s">
        <v>148</v>
      </c>
      <c r="G210" s="19"/>
      <c r="H210" s="68">
        <v>0</v>
      </c>
      <c r="I210" s="65">
        <v>0</v>
      </c>
      <c r="J210" s="78">
        <v>0</v>
      </c>
      <c r="K210" s="67">
        <v>0</v>
      </c>
      <c r="L210" s="67">
        <v>0</v>
      </c>
      <c r="M210" s="67">
        <v>0</v>
      </c>
    </row>
    <row r="211" spans="1:13" ht="76.5" hidden="1">
      <c r="A211" s="4"/>
      <c r="B211" s="9" t="s">
        <v>195</v>
      </c>
      <c r="C211" s="16" t="s">
        <v>152</v>
      </c>
      <c r="D211" s="17" t="s">
        <v>196</v>
      </c>
      <c r="E211" s="21" t="s">
        <v>79</v>
      </c>
      <c r="F211" s="19" t="s">
        <v>151</v>
      </c>
      <c r="G211" s="19"/>
      <c r="H211" s="68">
        <v>0</v>
      </c>
      <c r="I211" s="65">
        <v>0</v>
      </c>
      <c r="J211" s="78">
        <v>0</v>
      </c>
      <c r="K211" s="67">
        <v>0</v>
      </c>
      <c r="L211" s="67">
        <v>0</v>
      </c>
      <c r="M211" s="67">
        <v>0</v>
      </c>
    </row>
    <row r="212" spans="1:13" ht="152.25" customHeight="1">
      <c r="A212" s="4"/>
      <c r="B212" s="42"/>
      <c r="C212" s="16" t="s">
        <v>1</v>
      </c>
      <c r="D212" s="17" t="s">
        <v>288</v>
      </c>
      <c r="E212" s="9" t="s">
        <v>198</v>
      </c>
      <c r="F212" s="27"/>
      <c r="G212" s="19"/>
      <c r="H212" s="65">
        <f>H213</f>
        <v>0</v>
      </c>
      <c r="I212" s="65">
        <f t="shared" ref="I212:M212" si="110">I213</f>
        <v>0</v>
      </c>
      <c r="J212" s="72">
        <v>0</v>
      </c>
      <c r="K212" s="71">
        <f t="shared" si="110"/>
        <v>0</v>
      </c>
      <c r="L212" s="71">
        <f t="shared" si="110"/>
        <v>0</v>
      </c>
      <c r="M212" s="71">
        <f t="shared" si="110"/>
        <v>0</v>
      </c>
    </row>
    <row r="213" spans="1:13" ht="56.25" customHeight="1">
      <c r="A213" s="4"/>
      <c r="B213" s="9" t="s">
        <v>197</v>
      </c>
      <c r="C213" s="16" t="s">
        <v>147</v>
      </c>
      <c r="D213" s="17" t="s">
        <v>287</v>
      </c>
      <c r="E213" s="21" t="s">
        <v>79</v>
      </c>
      <c r="F213" s="19" t="s">
        <v>148</v>
      </c>
      <c r="G213" s="19"/>
      <c r="H213" s="65">
        <v>0</v>
      </c>
      <c r="I213" s="68">
        <v>0</v>
      </c>
      <c r="J213" s="72">
        <v>0</v>
      </c>
      <c r="K213" s="67">
        <v>0</v>
      </c>
      <c r="L213" s="67">
        <v>0</v>
      </c>
      <c r="M213" s="67">
        <v>0</v>
      </c>
    </row>
    <row r="214" spans="1:13" ht="76.5">
      <c r="A214" s="4"/>
      <c r="B214" s="9"/>
      <c r="C214" s="16" t="s">
        <v>1</v>
      </c>
      <c r="D214" s="17" t="s">
        <v>286</v>
      </c>
      <c r="E214" s="9" t="s">
        <v>247</v>
      </c>
      <c r="F214" s="19"/>
      <c r="G214" s="19"/>
      <c r="H214" s="71">
        <f t="shared" ref="H214:M214" si="111">H215</f>
        <v>106723346.63</v>
      </c>
      <c r="I214" s="71">
        <f t="shared" si="111"/>
        <v>71148237.469999999</v>
      </c>
      <c r="J214" s="65">
        <f t="shared" si="111"/>
        <v>106723346.63</v>
      </c>
      <c r="K214" s="71">
        <f>K215</f>
        <v>60445500</v>
      </c>
      <c r="L214" s="71">
        <f t="shared" si="111"/>
        <v>50271100</v>
      </c>
      <c r="M214" s="71">
        <f t="shared" si="111"/>
        <v>0</v>
      </c>
    </row>
    <row r="215" spans="1:13" ht="89.25">
      <c r="A215" s="4"/>
      <c r="B215" s="9" t="s">
        <v>248</v>
      </c>
      <c r="C215" s="16" t="s">
        <v>152</v>
      </c>
      <c r="D215" s="17" t="s">
        <v>285</v>
      </c>
      <c r="E215" s="21" t="s">
        <v>79</v>
      </c>
      <c r="F215" s="19" t="s">
        <v>295</v>
      </c>
      <c r="G215" s="19"/>
      <c r="H215" s="65">
        <v>106723346.63</v>
      </c>
      <c r="I215" s="65">
        <v>71148237.469999999</v>
      </c>
      <c r="J215" s="65">
        <v>106723346.63</v>
      </c>
      <c r="K215" s="67">
        <v>60445500</v>
      </c>
      <c r="L215" s="67">
        <v>50271100</v>
      </c>
      <c r="M215" s="67">
        <v>0</v>
      </c>
    </row>
    <row r="216" spans="1:13" ht="85.5" customHeight="1">
      <c r="A216" s="4"/>
      <c r="B216" s="9"/>
      <c r="C216" s="16" t="s">
        <v>1</v>
      </c>
      <c r="D216" s="17" t="s">
        <v>200</v>
      </c>
      <c r="E216" s="9" t="s">
        <v>202</v>
      </c>
      <c r="F216" s="19"/>
      <c r="G216" s="19"/>
      <c r="H216" s="65">
        <f>H217</f>
        <v>0</v>
      </c>
      <c r="I216" s="65">
        <f t="shared" ref="I216:M216" si="112">I217</f>
        <v>0</v>
      </c>
      <c r="J216" s="72">
        <f t="shared" si="112"/>
        <v>0</v>
      </c>
      <c r="K216" s="71">
        <f t="shared" si="112"/>
        <v>0</v>
      </c>
      <c r="L216" s="71">
        <f t="shared" si="112"/>
        <v>0</v>
      </c>
      <c r="M216" s="71">
        <f t="shared" si="112"/>
        <v>0</v>
      </c>
    </row>
    <row r="217" spans="1:13" ht="36.75" customHeight="1">
      <c r="A217" s="4"/>
      <c r="B217" s="9" t="s">
        <v>199</v>
      </c>
      <c r="C217" s="16" t="s">
        <v>172</v>
      </c>
      <c r="D217" s="17" t="s">
        <v>201</v>
      </c>
      <c r="E217" s="21" t="s">
        <v>79</v>
      </c>
      <c r="F217" s="34" t="s">
        <v>168</v>
      </c>
      <c r="G217" s="19"/>
      <c r="H217" s="65">
        <v>0</v>
      </c>
      <c r="I217" s="68">
        <v>0</v>
      </c>
      <c r="J217" s="72">
        <v>0</v>
      </c>
      <c r="K217" s="67">
        <v>0</v>
      </c>
      <c r="L217" s="67">
        <v>0</v>
      </c>
      <c r="M217" s="67">
        <v>0</v>
      </c>
    </row>
    <row r="218" spans="1:13" ht="100.5" customHeight="1">
      <c r="A218" s="4"/>
      <c r="B218" s="9"/>
      <c r="C218" s="16" t="s">
        <v>1</v>
      </c>
      <c r="D218" s="17" t="s">
        <v>284</v>
      </c>
      <c r="E218" s="9" t="s">
        <v>246</v>
      </c>
      <c r="F218" s="19"/>
      <c r="G218" s="19"/>
      <c r="H218" s="65">
        <f>H219</f>
        <v>545261.41</v>
      </c>
      <c r="I218" s="65">
        <f t="shared" ref="I218:M218" si="113">I219</f>
        <v>545261.41</v>
      </c>
      <c r="J218" s="65">
        <f t="shared" si="113"/>
        <v>545261.41</v>
      </c>
      <c r="K218" s="71">
        <f t="shared" si="113"/>
        <v>545300</v>
      </c>
      <c r="L218" s="71">
        <f t="shared" si="113"/>
        <v>544100</v>
      </c>
      <c r="M218" s="71">
        <f t="shared" si="113"/>
        <v>0</v>
      </c>
    </row>
    <row r="219" spans="1:13" ht="75" customHeight="1">
      <c r="A219" s="23"/>
      <c r="B219" s="9" t="s">
        <v>199</v>
      </c>
      <c r="C219" s="81" t="s">
        <v>172</v>
      </c>
      <c r="D219" s="17" t="s">
        <v>283</v>
      </c>
      <c r="E219" s="21" t="s">
        <v>79</v>
      </c>
      <c r="F219" s="34" t="s">
        <v>296</v>
      </c>
      <c r="G219" s="19"/>
      <c r="H219" s="65">
        <v>545261.41</v>
      </c>
      <c r="I219" s="68">
        <v>545261.41</v>
      </c>
      <c r="J219" s="65">
        <v>545261.41</v>
      </c>
      <c r="K219" s="67">
        <v>545300</v>
      </c>
      <c r="L219" s="67">
        <v>544100</v>
      </c>
      <c r="M219" s="67">
        <v>0</v>
      </c>
    </row>
    <row r="220" spans="1:13" s="31" customFormat="1" ht="15.75">
      <c r="A220" s="23"/>
      <c r="B220" s="9"/>
      <c r="C220" s="55" t="s">
        <v>1</v>
      </c>
      <c r="D220" s="53" t="s">
        <v>297</v>
      </c>
      <c r="E220" s="21"/>
      <c r="F220" s="34"/>
      <c r="G220" s="19"/>
      <c r="H220" s="65">
        <f>H221</f>
        <v>0</v>
      </c>
      <c r="I220" s="68">
        <f>I221</f>
        <v>0</v>
      </c>
      <c r="J220" s="68">
        <f>J221</f>
        <v>0</v>
      </c>
      <c r="K220" s="67"/>
      <c r="L220" s="67"/>
      <c r="M220" s="67"/>
    </row>
    <row r="221" spans="1:13" s="31" customFormat="1" ht="51">
      <c r="A221" s="23"/>
      <c r="B221" s="9"/>
      <c r="C221" s="81" t="s">
        <v>211</v>
      </c>
      <c r="D221" s="17" t="s">
        <v>297</v>
      </c>
      <c r="E221" s="21" t="s">
        <v>79</v>
      </c>
      <c r="F221" s="85" t="s">
        <v>209</v>
      </c>
      <c r="G221" s="39"/>
      <c r="H221" s="65">
        <v>0</v>
      </c>
      <c r="I221" s="68">
        <v>0</v>
      </c>
      <c r="J221" s="65">
        <v>0</v>
      </c>
      <c r="K221" s="67"/>
      <c r="L221" s="67"/>
      <c r="M221" s="67"/>
    </row>
    <row r="222" spans="1:13" s="31" customFormat="1" ht="102">
      <c r="A222" s="23"/>
      <c r="B222" s="9"/>
      <c r="C222" s="81" t="s">
        <v>1</v>
      </c>
      <c r="D222" s="17" t="s">
        <v>427</v>
      </c>
      <c r="E222" s="133" t="s">
        <v>435</v>
      </c>
      <c r="F222" s="85"/>
      <c r="G222" s="39"/>
      <c r="H222" s="65"/>
      <c r="I222" s="68"/>
      <c r="J222" s="65"/>
      <c r="K222" s="67">
        <f>K223</f>
        <v>25773200</v>
      </c>
      <c r="L222" s="67"/>
      <c r="M222" s="67"/>
    </row>
    <row r="223" spans="1:13" s="31" customFormat="1" ht="89.25">
      <c r="A223" s="23"/>
      <c r="B223" s="134" t="s">
        <v>434</v>
      </c>
      <c r="C223" s="81" t="s">
        <v>302</v>
      </c>
      <c r="D223" s="17" t="s">
        <v>426</v>
      </c>
      <c r="E223" s="21" t="s">
        <v>79</v>
      </c>
      <c r="F223" s="135" t="s">
        <v>436</v>
      </c>
      <c r="G223" s="39"/>
      <c r="H223" s="65">
        <v>0</v>
      </c>
      <c r="I223" s="68">
        <v>0</v>
      </c>
      <c r="J223" s="65">
        <v>0</v>
      </c>
      <c r="K223" s="67">
        <v>25773200</v>
      </c>
      <c r="L223" s="67"/>
      <c r="M223" s="67"/>
    </row>
    <row r="224" spans="1:13" s="31" customFormat="1" ht="114.75">
      <c r="A224" s="23"/>
      <c r="B224" s="9"/>
      <c r="C224" s="81" t="s">
        <v>1</v>
      </c>
      <c r="D224" s="17" t="s">
        <v>428</v>
      </c>
      <c r="E224" s="136" t="s">
        <v>439</v>
      </c>
      <c r="F224" s="85"/>
      <c r="G224" s="39"/>
      <c r="H224" s="65"/>
      <c r="I224" s="68"/>
      <c r="J224" s="65"/>
      <c r="K224" s="67">
        <f>K225</f>
        <v>3091200</v>
      </c>
      <c r="L224" s="67"/>
      <c r="M224" s="67"/>
    </row>
    <row r="225" spans="1:13" s="31" customFormat="1" ht="89.25">
      <c r="A225" s="23"/>
      <c r="B225" s="135" t="s">
        <v>437</v>
      </c>
      <c r="C225" s="86" t="s">
        <v>172</v>
      </c>
      <c r="D225" s="54" t="s">
        <v>438</v>
      </c>
      <c r="E225" s="61" t="s">
        <v>79</v>
      </c>
      <c r="F225" s="84" t="s">
        <v>296</v>
      </c>
      <c r="G225" s="19"/>
      <c r="H225" s="65"/>
      <c r="I225" s="68"/>
      <c r="J225" s="65"/>
      <c r="K225" s="67">
        <v>3091200</v>
      </c>
      <c r="L225" s="67"/>
      <c r="M225" s="67"/>
    </row>
    <row r="226" spans="1:13" ht="51">
      <c r="A226" s="23"/>
      <c r="B226" s="9"/>
      <c r="C226" s="81" t="s">
        <v>1</v>
      </c>
      <c r="D226" s="17" t="s">
        <v>282</v>
      </c>
      <c r="E226" s="9" t="s">
        <v>249</v>
      </c>
      <c r="F226" s="19"/>
      <c r="G226" s="19"/>
      <c r="H226" s="65">
        <f>H227</f>
        <v>1534712.78</v>
      </c>
      <c r="I226" s="65">
        <f t="shared" ref="I226:M226" si="114">I227</f>
        <v>1151034.58</v>
      </c>
      <c r="J226" s="65">
        <f t="shared" si="114"/>
        <v>1534712.78</v>
      </c>
      <c r="K226" s="71">
        <f t="shared" si="114"/>
        <v>1141700</v>
      </c>
      <c r="L226" s="71">
        <f t="shared" si="114"/>
        <v>1150200</v>
      </c>
      <c r="M226" s="71">
        <f t="shared" si="114"/>
        <v>0</v>
      </c>
    </row>
    <row r="227" spans="1:13" ht="25.5">
      <c r="A227" s="23"/>
      <c r="B227" s="9" t="s">
        <v>250</v>
      </c>
      <c r="C227" s="81" t="s">
        <v>147</v>
      </c>
      <c r="D227" s="17" t="s">
        <v>281</v>
      </c>
      <c r="E227" s="21" t="s">
        <v>79</v>
      </c>
      <c r="F227" s="19" t="s">
        <v>148</v>
      </c>
      <c r="G227" s="19"/>
      <c r="H227" s="65">
        <v>1534712.78</v>
      </c>
      <c r="I227" s="68">
        <v>1151034.58</v>
      </c>
      <c r="J227" s="65">
        <v>1534712.78</v>
      </c>
      <c r="K227" s="67">
        <v>1141700</v>
      </c>
      <c r="L227" s="67">
        <v>1150200</v>
      </c>
      <c r="M227" s="67">
        <v>0</v>
      </c>
    </row>
    <row r="228" spans="1:13" ht="140.25">
      <c r="A228" s="23"/>
      <c r="B228" s="42"/>
      <c r="C228" s="81" t="s">
        <v>1</v>
      </c>
      <c r="D228" s="17" t="s">
        <v>111</v>
      </c>
      <c r="E228" s="17" t="s">
        <v>104</v>
      </c>
      <c r="F228" s="27"/>
      <c r="G228" s="19"/>
      <c r="H228" s="65">
        <f>H229</f>
        <v>14534083.65</v>
      </c>
      <c r="I228" s="65">
        <f t="shared" ref="I228:M228" si="115">I229</f>
        <v>0</v>
      </c>
      <c r="J228" s="65">
        <f t="shared" si="115"/>
        <v>14534083.65</v>
      </c>
      <c r="K228" s="71">
        <f t="shared" si="115"/>
        <v>18903100</v>
      </c>
      <c r="L228" s="71">
        <f t="shared" si="115"/>
        <v>25109800</v>
      </c>
      <c r="M228" s="71">
        <f t="shared" si="115"/>
        <v>0</v>
      </c>
    </row>
    <row r="229" spans="1:13" ht="67.5" customHeight="1">
      <c r="A229" s="23"/>
      <c r="B229" s="9" t="s">
        <v>203</v>
      </c>
      <c r="C229" s="81" t="s">
        <v>147</v>
      </c>
      <c r="D229" s="17" t="s">
        <v>204</v>
      </c>
      <c r="E229" s="21" t="s">
        <v>79</v>
      </c>
      <c r="F229" s="19" t="s">
        <v>148</v>
      </c>
      <c r="G229" s="19"/>
      <c r="H229" s="65">
        <v>14534083.65</v>
      </c>
      <c r="I229" s="65">
        <v>0</v>
      </c>
      <c r="J229" s="65">
        <v>14534083.65</v>
      </c>
      <c r="K229" s="67">
        <v>18903100</v>
      </c>
      <c r="L229" s="67">
        <v>25109800</v>
      </c>
      <c r="M229" s="67">
        <v>0</v>
      </c>
    </row>
    <row r="230" spans="1:13" ht="114.75">
      <c r="A230" s="23"/>
      <c r="B230" s="42"/>
      <c r="C230" s="81" t="s">
        <v>1</v>
      </c>
      <c r="D230" s="17" t="s">
        <v>280</v>
      </c>
      <c r="E230" s="17" t="s">
        <v>105</v>
      </c>
      <c r="F230" s="27"/>
      <c r="G230" s="19"/>
      <c r="H230" s="65">
        <f>H231</f>
        <v>16206671.33</v>
      </c>
      <c r="I230" s="65">
        <f t="shared" ref="I230:M230" si="116">I231</f>
        <v>5665832.1900000004</v>
      </c>
      <c r="J230" s="65">
        <f t="shared" si="116"/>
        <v>16206671.33</v>
      </c>
      <c r="K230" s="71">
        <f t="shared" si="116"/>
        <v>16206700</v>
      </c>
      <c r="L230" s="71">
        <f t="shared" si="116"/>
        <v>16897000</v>
      </c>
      <c r="M230" s="71">
        <f t="shared" si="116"/>
        <v>0</v>
      </c>
    </row>
    <row r="231" spans="1:13" ht="51">
      <c r="A231" s="23"/>
      <c r="B231" s="9" t="s">
        <v>205</v>
      </c>
      <c r="C231" s="81" t="s">
        <v>147</v>
      </c>
      <c r="D231" s="17" t="s">
        <v>279</v>
      </c>
      <c r="E231" s="21" t="s">
        <v>79</v>
      </c>
      <c r="F231" s="19" t="s">
        <v>148</v>
      </c>
      <c r="G231" s="19"/>
      <c r="H231" s="65">
        <v>16206671.33</v>
      </c>
      <c r="I231" s="68">
        <v>5665832.1900000004</v>
      </c>
      <c r="J231" s="65">
        <v>16206671.33</v>
      </c>
      <c r="K231" s="67">
        <v>16206700</v>
      </c>
      <c r="L231" s="67">
        <v>16897000</v>
      </c>
      <c r="M231" s="67">
        <v>0</v>
      </c>
    </row>
    <row r="232" spans="1:13" ht="140.25" hidden="1">
      <c r="A232" s="23"/>
      <c r="B232" s="42"/>
      <c r="C232" s="81" t="s">
        <v>1</v>
      </c>
      <c r="D232" s="17" t="s">
        <v>112</v>
      </c>
      <c r="E232" s="17" t="s">
        <v>106</v>
      </c>
      <c r="F232" s="27"/>
      <c r="G232" s="19"/>
      <c r="H232" s="65">
        <f>H235</f>
        <v>0</v>
      </c>
      <c r="I232" s="65">
        <f t="shared" ref="I232:M232" si="117">I235</f>
        <v>0</v>
      </c>
      <c r="J232" s="72">
        <f t="shared" si="117"/>
        <v>0</v>
      </c>
      <c r="K232" s="71">
        <f t="shared" si="117"/>
        <v>0</v>
      </c>
      <c r="L232" s="71">
        <f t="shared" si="117"/>
        <v>0</v>
      </c>
      <c r="M232" s="71">
        <f t="shared" si="117"/>
        <v>0</v>
      </c>
    </row>
    <row r="233" spans="1:13" ht="38.25">
      <c r="A233" s="23"/>
      <c r="B233" s="4"/>
      <c r="C233" s="81" t="s">
        <v>1</v>
      </c>
      <c r="D233" s="17" t="s">
        <v>278</v>
      </c>
      <c r="E233" s="42" t="s">
        <v>259</v>
      </c>
      <c r="F233" s="45"/>
      <c r="G233" s="19"/>
      <c r="H233" s="65">
        <f>H234</f>
        <v>301880000</v>
      </c>
      <c r="I233" s="65">
        <f>I234</f>
        <v>263885830</v>
      </c>
      <c r="J233" s="65">
        <f>J234</f>
        <v>301880000</v>
      </c>
      <c r="K233" s="71">
        <f>K234</f>
        <v>283462000</v>
      </c>
      <c r="L233" s="71">
        <f t="shared" ref="L233:M233" si="118">L234</f>
        <v>298624700</v>
      </c>
      <c r="M233" s="71">
        <f t="shared" si="118"/>
        <v>316324800</v>
      </c>
    </row>
    <row r="234" spans="1:13" ht="51">
      <c r="A234" s="23"/>
      <c r="B234" s="42" t="s">
        <v>260</v>
      </c>
      <c r="C234" s="81" t="s">
        <v>97</v>
      </c>
      <c r="D234" s="17" t="s">
        <v>277</v>
      </c>
      <c r="E234" s="21" t="s">
        <v>79</v>
      </c>
      <c r="F234" s="19" t="s">
        <v>117</v>
      </c>
      <c r="G234" s="19"/>
      <c r="H234" s="65">
        <v>301880000</v>
      </c>
      <c r="I234" s="65">
        <v>263885830</v>
      </c>
      <c r="J234" s="72">
        <v>301880000</v>
      </c>
      <c r="K234" s="71">
        <v>283462000</v>
      </c>
      <c r="L234" s="71">
        <v>298624700</v>
      </c>
      <c r="M234" s="71">
        <v>316324800</v>
      </c>
    </row>
    <row r="235" spans="1:13" ht="71.25" hidden="1" customHeight="1">
      <c r="A235" s="23"/>
      <c r="B235" s="9" t="s">
        <v>206</v>
      </c>
      <c r="C235" s="81" t="s">
        <v>172</v>
      </c>
      <c r="D235" s="17" t="s">
        <v>231</v>
      </c>
      <c r="E235" s="21" t="s">
        <v>79</v>
      </c>
      <c r="F235" s="34" t="s">
        <v>168</v>
      </c>
      <c r="G235" s="19"/>
      <c r="H235" s="65">
        <v>0</v>
      </c>
      <c r="I235" s="65">
        <v>0</v>
      </c>
      <c r="J235" s="72">
        <v>0</v>
      </c>
      <c r="K235" s="67">
        <v>0</v>
      </c>
      <c r="L235" s="67">
        <v>0</v>
      </c>
      <c r="M235" s="67">
        <v>0</v>
      </c>
    </row>
    <row r="236" spans="1:13" ht="30.75" customHeight="1">
      <c r="A236" s="23"/>
      <c r="B236" s="9"/>
      <c r="C236" s="81" t="s">
        <v>1</v>
      </c>
      <c r="D236" s="17" t="s">
        <v>276</v>
      </c>
      <c r="E236" s="9" t="s">
        <v>208</v>
      </c>
      <c r="F236" s="34"/>
      <c r="G236" s="19"/>
      <c r="H236" s="65">
        <f>H237+H238+H239+H240+H241</f>
        <v>165173122.73999998</v>
      </c>
      <c r="I236" s="65">
        <f>I237+I238+I239+I240</f>
        <v>32355981.409999996</v>
      </c>
      <c r="J236" s="65">
        <f>J237+J238+J239+J240+J241</f>
        <v>165173122.73999998</v>
      </c>
      <c r="K236" s="71">
        <f>K237+K238+K240</f>
        <v>36839400</v>
      </c>
      <c r="L236" s="71">
        <f>L237+L238+L240</f>
        <v>30639700</v>
      </c>
      <c r="M236" s="71">
        <f>M237+M238+M241</f>
        <v>29731400</v>
      </c>
    </row>
    <row r="237" spans="1:13" ht="51" customHeight="1">
      <c r="A237" s="23"/>
      <c r="B237" s="9" t="s">
        <v>207</v>
      </c>
      <c r="C237" s="81" t="s">
        <v>211</v>
      </c>
      <c r="D237" s="17" t="s">
        <v>275</v>
      </c>
      <c r="E237" s="21" t="s">
        <v>79</v>
      </c>
      <c r="F237" s="34" t="s">
        <v>209</v>
      </c>
      <c r="G237" s="19"/>
      <c r="H237" s="65">
        <v>42394675.609999999</v>
      </c>
      <c r="I237" s="65">
        <v>19657839.93</v>
      </c>
      <c r="J237" s="72">
        <v>42394675.609999999</v>
      </c>
      <c r="K237" s="67">
        <v>8320400</v>
      </c>
      <c r="L237" s="67">
        <v>3159200</v>
      </c>
      <c r="M237" s="67">
        <v>463100</v>
      </c>
    </row>
    <row r="238" spans="1:13" ht="51" customHeight="1">
      <c r="A238" s="23"/>
      <c r="B238" s="9" t="s">
        <v>207</v>
      </c>
      <c r="C238" s="81" t="s">
        <v>147</v>
      </c>
      <c r="D238" s="17" t="s">
        <v>275</v>
      </c>
      <c r="E238" s="21" t="s">
        <v>79</v>
      </c>
      <c r="F238" s="19" t="s">
        <v>148</v>
      </c>
      <c r="G238" s="19"/>
      <c r="H238" s="65">
        <v>109904485.56999999</v>
      </c>
      <c r="I238" s="65">
        <v>9509861.6199999992</v>
      </c>
      <c r="J238" s="72">
        <v>109904485.56999999</v>
      </c>
      <c r="K238" s="67">
        <v>23889400</v>
      </c>
      <c r="L238" s="67">
        <v>23043400</v>
      </c>
      <c r="M238" s="67">
        <v>20808300</v>
      </c>
    </row>
    <row r="239" spans="1:13" ht="51" customHeight="1">
      <c r="A239" s="23"/>
      <c r="B239" s="9" t="s">
        <v>207</v>
      </c>
      <c r="C239" s="81" t="s">
        <v>172</v>
      </c>
      <c r="D239" s="17" t="s">
        <v>275</v>
      </c>
      <c r="E239" s="21" t="s">
        <v>79</v>
      </c>
      <c r="F239" s="34" t="s">
        <v>296</v>
      </c>
      <c r="G239" s="19"/>
      <c r="H239" s="65">
        <v>149792.57</v>
      </c>
      <c r="I239" s="65">
        <v>149792.57</v>
      </c>
      <c r="J239" s="72">
        <v>149792.57</v>
      </c>
      <c r="K239" s="67">
        <v>0</v>
      </c>
      <c r="L239" s="67">
        <v>0</v>
      </c>
      <c r="M239" s="67">
        <v>0</v>
      </c>
    </row>
    <row r="240" spans="1:13" ht="93" customHeight="1">
      <c r="A240" s="23"/>
      <c r="B240" s="9" t="s">
        <v>207</v>
      </c>
      <c r="C240" s="81" t="s">
        <v>152</v>
      </c>
      <c r="D240" s="17" t="s">
        <v>275</v>
      </c>
      <c r="E240" s="21" t="s">
        <v>79</v>
      </c>
      <c r="F240" s="89" t="s">
        <v>311</v>
      </c>
      <c r="G240" s="19"/>
      <c r="H240" s="65">
        <v>4622487.29</v>
      </c>
      <c r="I240" s="65">
        <v>3038487.29</v>
      </c>
      <c r="J240" s="72">
        <v>4622487.29</v>
      </c>
      <c r="K240" s="67">
        <v>4629600</v>
      </c>
      <c r="L240" s="67">
        <v>4437100</v>
      </c>
      <c r="M240" s="67">
        <v>0</v>
      </c>
    </row>
    <row r="241" spans="1:13" ht="93" customHeight="1">
      <c r="A241" s="23"/>
      <c r="B241" s="9" t="s">
        <v>207</v>
      </c>
      <c r="C241" s="81" t="s">
        <v>302</v>
      </c>
      <c r="D241" s="17" t="s">
        <v>275</v>
      </c>
      <c r="E241" s="43" t="s">
        <v>79</v>
      </c>
      <c r="F241" s="135" t="s">
        <v>436</v>
      </c>
      <c r="G241" s="39"/>
      <c r="H241" s="65">
        <v>8101681.7000000002</v>
      </c>
      <c r="I241" s="65">
        <v>0</v>
      </c>
      <c r="J241" s="72">
        <v>8101681.7000000002</v>
      </c>
      <c r="K241" s="67">
        <v>0</v>
      </c>
      <c r="L241" s="67">
        <v>0</v>
      </c>
      <c r="M241" s="67">
        <v>8460000</v>
      </c>
    </row>
    <row r="242" spans="1:13" ht="25.5">
      <c r="A242" s="23"/>
      <c r="B242" s="51" t="s">
        <v>107</v>
      </c>
      <c r="C242" s="87"/>
      <c r="D242" s="36"/>
      <c r="E242" s="36"/>
      <c r="F242" s="90"/>
      <c r="G242" s="93"/>
      <c r="H242" s="64">
        <f>H243+H245+H247+H255+H249+H251+H253</f>
        <v>592980134.45000005</v>
      </c>
      <c r="I242" s="64">
        <f t="shared" ref="I242:M242" si="119">I243+I245+I247+I255+I249+I251+I253</f>
        <v>383864546.20999998</v>
      </c>
      <c r="J242" s="64">
        <f t="shared" si="119"/>
        <v>615430276.06999993</v>
      </c>
      <c r="K242" s="64">
        <f t="shared" si="119"/>
        <v>735399600</v>
      </c>
      <c r="L242" s="64">
        <f t="shared" si="119"/>
        <v>763743100</v>
      </c>
      <c r="M242" s="64">
        <f t="shared" si="119"/>
        <v>712078000</v>
      </c>
    </row>
    <row r="243" spans="1:13" ht="89.25">
      <c r="A243" s="23"/>
      <c r="B243" s="51"/>
      <c r="C243" s="81" t="s">
        <v>1</v>
      </c>
      <c r="D243" s="17" t="s">
        <v>274</v>
      </c>
      <c r="E243" s="9" t="s">
        <v>212</v>
      </c>
      <c r="F243" s="37"/>
      <c r="G243" s="93"/>
      <c r="H243" s="65">
        <f>H244</f>
        <v>10127389.83</v>
      </c>
      <c r="I243" s="65">
        <f>I244</f>
        <v>6774572.7199999997</v>
      </c>
      <c r="J243" s="65">
        <f t="shared" ref="J243:M243" si="120">J244</f>
        <v>10127389.83</v>
      </c>
      <c r="K243" s="71">
        <f t="shared" si="120"/>
        <v>10477700</v>
      </c>
      <c r="L243" s="71">
        <f t="shared" si="120"/>
        <v>10832100</v>
      </c>
      <c r="M243" s="71">
        <f t="shared" si="120"/>
        <v>10832100</v>
      </c>
    </row>
    <row r="244" spans="1:13" ht="51">
      <c r="A244" s="23"/>
      <c r="B244" s="9" t="s">
        <v>210</v>
      </c>
      <c r="C244" s="81" t="s">
        <v>211</v>
      </c>
      <c r="D244" s="17" t="s">
        <v>273</v>
      </c>
      <c r="E244" s="21" t="s">
        <v>79</v>
      </c>
      <c r="F244" s="34" t="s">
        <v>209</v>
      </c>
      <c r="G244" s="93"/>
      <c r="H244" s="65">
        <v>10127389.83</v>
      </c>
      <c r="I244" s="65">
        <v>6774572.7199999997</v>
      </c>
      <c r="J244" s="65">
        <v>10127389.83</v>
      </c>
      <c r="K244" s="67">
        <v>10477700</v>
      </c>
      <c r="L244" s="67">
        <v>10832100</v>
      </c>
      <c r="M244" s="67">
        <v>10832100</v>
      </c>
    </row>
    <row r="245" spans="1:13" ht="165.75">
      <c r="A245" s="23"/>
      <c r="B245" s="51"/>
      <c r="C245" s="81" t="s">
        <v>1</v>
      </c>
      <c r="D245" s="17" t="s">
        <v>293</v>
      </c>
      <c r="E245" s="9" t="s">
        <v>214</v>
      </c>
      <c r="F245" s="37"/>
      <c r="G245" s="93"/>
      <c r="H245" s="65">
        <f>H246</f>
        <v>24705181.420000002</v>
      </c>
      <c r="I245" s="65">
        <f t="shared" ref="I245:M245" si="121">I246</f>
        <v>8930000</v>
      </c>
      <c r="J245" s="65">
        <f t="shared" si="121"/>
        <v>24705181.420000002</v>
      </c>
      <c r="K245" s="71">
        <f t="shared" si="121"/>
        <v>32570000</v>
      </c>
      <c r="L245" s="71">
        <f t="shared" si="121"/>
        <v>33172700</v>
      </c>
      <c r="M245" s="71">
        <f t="shared" si="121"/>
        <v>33757300</v>
      </c>
    </row>
    <row r="246" spans="1:13" ht="63.75">
      <c r="A246" s="23"/>
      <c r="B246" s="9" t="s">
        <v>213</v>
      </c>
      <c r="C246" s="81" t="s">
        <v>211</v>
      </c>
      <c r="D246" s="17" t="s">
        <v>294</v>
      </c>
      <c r="E246" s="21" t="s">
        <v>79</v>
      </c>
      <c r="F246" s="34" t="s">
        <v>209</v>
      </c>
      <c r="G246" s="93"/>
      <c r="H246" s="65">
        <v>24705181.420000002</v>
      </c>
      <c r="I246" s="65">
        <v>8930000</v>
      </c>
      <c r="J246" s="65">
        <v>24705181.420000002</v>
      </c>
      <c r="K246" s="67">
        <v>32570000</v>
      </c>
      <c r="L246" s="67">
        <v>33172700</v>
      </c>
      <c r="M246" s="67">
        <v>33757300</v>
      </c>
    </row>
    <row r="247" spans="1:13" ht="127.5">
      <c r="A247" s="23"/>
      <c r="B247" s="51"/>
      <c r="C247" s="81" t="s">
        <v>1</v>
      </c>
      <c r="D247" s="17" t="s">
        <v>272</v>
      </c>
      <c r="E247" s="11" t="s">
        <v>216</v>
      </c>
      <c r="F247" s="38"/>
      <c r="G247" s="93"/>
      <c r="H247" s="65">
        <f>H248</f>
        <v>24419769</v>
      </c>
      <c r="I247" s="65">
        <f t="shared" ref="I247:M247" si="122">I248</f>
        <v>18975328.109999999</v>
      </c>
      <c r="J247" s="65">
        <f t="shared" si="122"/>
        <v>24817084.629999999</v>
      </c>
      <c r="K247" s="71">
        <f>K248</f>
        <v>6426200</v>
      </c>
      <c r="L247" s="71">
        <f>L248</f>
        <v>6426200</v>
      </c>
      <c r="M247" s="71">
        <f t="shared" si="122"/>
        <v>2570500</v>
      </c>
    </row>
    <row r="248" spans="1:13" ht="89.25">
      <c r="A248" s="23"/>
      <c r="B248" s="9" t="s">
        <v>215</v>
      </c>
      <c r="C248" s="81" t="s">
        <v>152</v>
      </c>
      <c r="D248" s="17" t="s">
        <v>271</v>
      </c>
      <c r="E248" s="49" t="s">
        <v>79</v>
      </c>
      <c r="F248" s="39" t="s">
        <v>311</v>
      </c>
      <c r="G248" s="93"/>
      <c r="H248" s="65">
        <v>24419769</v>
      </c>
      <c r="I248" s="65">
        <v>18975328.109999999</v>
      </c>
      <c r="J248" s="65">
        <v>24817084.629999999</v>
      </c>
      <c r="K248" s="67">
        <v>6426200</v>
      </c>
      <c r="L248" s="66">
        <v>6426200</v>
      </c>
      <c r="M248" s="67">
        <v>2570500</v>
      </c>
    </row>
    <row r="249" spans="1:13" ht="114.75" customHeight="1">
      <c r="A249" s="23"/>
      <c r="B249" s="9"/>
      <c r="C249" s="55" t="s">
        <v>147</v>
      </c>
      <c r="D249" s="53" t="s">
        <v>270</v>
      </c>
      <c r="E249" s="137" t="s">
        <v>238</v>
      </c>
      <c r="F249" s="39"/>
      <c r="G249" s="93"/>
      <c r="H249" s="65">
        <f>H250</f>
        <v>14283</v>
      </c>
      <c r="I249" s="65">
        <f t="shared" ref="I249:M249" si="123">I250</f>
        <v>0</v>
      </c>
      <c r="J249" s="65">
        <f t="shared" si="123"/>
        <v>14283</v>
      </c>
      <c r="K249" s="71">
        <f t="shared" si="123"/>
        <v>15400</v>
      </c>
      <c r="L249" s="71">
        <f t="shared" si="123"/>
        <v>191800</v>
      </c>
      <c r="M249" s="71">
        <f t="shared" si="123"/>
        <v>0</v>
      </c>
    </row>
    <row r="250" spans="1:13" ht="51">
      <c r="A250" s="23"/>
      <c r="B250" s="137" t="s">
        <v>239</v>
      </c>
      <c r="C250" s="81" t="s">
        <v>147</v>
      </c>
      <c r="D250" s="17" t="s">
        <v>269</v>
      </c>
      <c r="E250" s="49" t="s">
        <v>79</v>
      </c>
      <c r="F250" s="39" t="s">
        <v>148</v>
      </c>
      <c r="G250" s="93"/>
      <c r="H250" s="65">
        <v>14283</v>
      </c>
      <c r="I250" s="65">
        <v>0</v>
      </c>
      <c r="J250" s="65">
        <v>14283</v>
      </c>
      <c r="K250" s="67">
        <v>15400</v>
      </c>
      <c r="L250" s="67">
        <v>191800</v>
      </c>
      <c r="M250" s="67">
        <v>0</v>
      </c>
    </row>
    <row r="251" spans="1:13" ht="153">
      <c r="A251" s="23"/>
      <c r="B251" s="137"/>
      <c r="C251" s="81" t="s">
        <v>1</v>
      </c>
      <c r="D251" s="17" t="s">
        <v>414</v>
      </c>
      <c r="E251" s="134" t="s">
        <v>433</v>
      </c>
      <c r="F251" s="39"/>
      <c r="G251" s="93"/>
      <c r="H251" s="65">
        <f>H252</f>
        <v>7077672</v>
      </c>
      <c r="I251" s="65">
        <f>I252</f>
        <v>1816290</v>
      </c>
      <c r="J251" s="65">
        <f>J252</f>
        <v>7077672</v>
      </c>
      <c r="K251" s="65">
        <f t="shared" ref="K251:M251" si="124">K252</f>
        <v>21233000</v>
      </c>
      <c r="L251" s="65">
        <f t="shared" si="124"/>
        <v>21233000</v>
      </c>
      <c r="M251" s="65">
        <f t="shared" si="124"/>
        <v>0</v>
      </c>
    </row>
    <row r="252" spans="1:13" ht="51">
      <c r="A252" s="23"/>
      <c r="B252" s="134" t="s">
        <v>432</v>
      </c>
      <c r="C252" s="55" t="s">
        <v>211</v>
      </c>
      <c r="D252" s="53" t="s">
        <v>415</v>
      </c>
      <c r="E252" s="49" t="s">
        <v>79</v>
      </c>
      <c r="F252" s="34" t="s">
        <v>209</v>
      </c>
      <c r="G252" s="93"/>
      <c r="H252" s="65">
        <v>7077672</v>
      </c>
      <c r="I252" s="65">
        <v>1816290</v>
      </c>
      <c r="J252" s="65">
        <v>7077672</v>
      </c>
      <c r="K252" s="67">
        <v>21233000</v>
      </c>
      <c r="L252" s="67">
        <v>21233000</v>
      </c>
      <c r="M252" s="67">
        <v>0</v>
      </c>
    </row>
    <row r="253" spans="1:13" ht="153">
      <c r="A253" s="23"/>
      <c r="B253" s="137"/>
      <c r="C253" s="81"/>
      <c r="D253" s="17" t="s">
        <v>416</v>
      </c>
      <c r="E253" s="134" t="s">
        <v>431</v>
      </c>
      <c r="F253" s="39"/>
      <c r="G253" s="93"/>
      <c r="H253" s="65">
        <f>H254</f>
        <v>10117070</v>
      </c>
      <c r="I253" s="65">
        <f>I254</f>
        <v>2529267.5</v>
      </c>
      <c r="J253" s="65">
        <f t="shared" ref="J253:M253" si="125">J254</f>
        <v>10117070</v>
      </c>
      <c r="K253" s="65">
        <f t="shared" si="125"/>
        <v>25291600</v>
      </c>
      <c r="L253" s="65">
        <f t="shared" si="125"/>
        <v>26203000</v>
      </c>
      <c r="M253" s="65">
        <f t="shared" si="125"/>
        <v>0</v>
      </c>
    </row>
    <row r="254" spans="1:13" ht="51">
      <c r="A254" s="23"/>
      <c r="B254" s="134" t="s">
        <v>430</v>
      </c>
      <c r="C254" s="86" t="s">
        <v>211</v>
      </c>
      <c r="D254" s="54" t="s">
        <v>417</v>
      </c>
      <c r="E254" s="61" t="s">
        <v>79</v>
      </c>
      <c r="F254" s="34" t="s">
        <v>209</v>
      </c>
      <c r="G254" s="93"/>
      <c r="H254" s="65">
        <v>10117070</v>
      </c>
      <c r="I254" s="65">
        <v>2529267.5</v>
      </c>
      <c r="J254" s="65">
        <v>10117070</v>
      </c>
      <c r="K254" s="67">
        <v>25291600</v>
      </c>
      <c r="L254" s="67">
        <v>26203000</v>
      </c>
      <c r="M254" s="67">
        <v>0</v>
      </c>
    </row>
    <row r="255" spans="1:13" ht="15.75">
      <c r="A255" s="23"/>
      <c r="B255" s="42"/>
      <c r="C255" s="86" t="s">
        <v>1</v>
      </c>
      <c r="D255" s="54" t="s">
        <v>268</v>
      </c>
      <c r="E255" s="12" t="s">
        <v>218</v>
      </c>
      <c r="F255" s="27"/>
      <c r="G255" s="19"/>
      <c r="H255" s="68">
        <f>H257+H258+H256</f>
        <v>516518769.19999999</v>
      </c>
      <c r="I255" s="68">
        <f>I257+I258+I256</f>
        <v>344839087.88</v>
      </c>
      <c r="J255" s="67">
        <f>J256+J258+J257</f>
        <v>538571595.18999994</v>
      </c>
      <c r="K255" s="67">
        <f>K256+K258+K257</f>
        <v>639385700</v>
      </c>
      <c r="L255" s="67">
        <f>L256+L258+L257</f>
        <v>665684300</v>
      </c>
      <c r="M255" s="67">
        <f>M256+M258+M257</f>
        <v>664918100</v>
      </c>
    </row>
    <row r="256" spans="1:13" ht="51">
      <c r="A256" s="23"/>
      <c r="B256" s="9" t="s">
        <v>217</v>
      </c>
      <c r="C256" s="81" t="s">
        <v>211</v>
      </c>
      <c r="D256" s="17" t="s">
        <v>267</v>
      </c>
      <c r="E256" s="21" t="s">
        <v>79</v>
      </c>
      <c r="F256" s="34" t="s">
        <v>209</v>
      </c>
      <c r="G256" s="19"/>
      <c r="H256" s="138">
        <v>382612280.51999998</v>
      </c>
      <c r="I256" s="139">
        <v>280318744.56999999</v>
      </c>
      <c r="J256" s="71">
        <v>382612280.51999998</v>
      </c>
      <c r="K256" s="67">
        <v>464766500</v>
      </c>
      <c r="L256" s="67">
        <v>491024600</v>
      </c>
      <c r="M256" s="67">
        <v>490281500</v>
      </c>
    </row>
    <row r="257" spans="1:13" ht="89.25">
      <c r="A257" s="23"/>
      <c r="B257" s="9"/>
      <c r="C257" s="81" t="s">
        <v>152</v>
      </c>
      <c r="D257" s="17" t="s">
        <v>267</v>
      </c>
      <c r="E257" s="21" t="s">
        <v>79</v>
      </c>
      <c r="F257" s="19" t="s">
        <v>311</v>
      </c>
      <c r="G257" s="19"/>
      <c r="H257" s="68">
        <v>209400.22</v>
      </c>
      <c r="I257" s="65">
        <v>62881.62</v>
      </c>
      <c r="J257" s="71">
        <v>211784.12</v>
      </c>
      <c r="K257" s="67">
        <v>101400</v>
      </c>
      <c r="L257" s="67">
        <v>101400</v>
      </c>
      <c r="M257" s="67">
        <v>78300</v>
      </c>
    </row>
    <row r="258" spans="1:13" ht="25.5">
      <c r="A258" s="23"/>
      <c r="B258" s="9" t="s">
        <v>217</v>
      </c>
      <c r="C258" s="81" t="s">
        <v>147</v>
      </c>
      <c r="D258" s="17" t="s">
        <v>267</v>
      </c>
      <c r="E258" s="21" t="s">
        <v>79</v>
      </c>
      <c r="F258" s="19" t="s">
        <v>148</v>
      </c>
      <c r="G258" s="19"/>
      <c r="H258" s="65">
        <v>133697088.45999999</v>
      </c>
      <c r="I258" s="68">
        <v>64457461.689999998</v>
      </c>
      <c r="J258" s="71">
        <v>155747530.55000001</v>
      </c>
      <c r="K258" s="67">
        <v>174517800</v>
      </c>
      <c r="L258" s="67">
        <v>174558300</v>
      </c>
      <c r="M258" s="67">
        <v>174558300</v>
      </c>
    </row>
    <row r="259" spans="1:13" ht="15.75">
      <c r="A259" s="23"/>
      <c r="B259" s="51" t="s">
        <v>418</v>
      </c>
      <c r="C259" s="55"/>
      <c r="D259" s="56"/>
      <c r="E259" s="21"/>
      <c r="F259" s="19"/>
      <c r="G259" s="19"/>
      <c r="H259" s="64">
        <f t="shared" ref="H259:M259" si="126">H260+H263</f>
        <v>72823068.299999997</v>
      </c>
      <c r="I259" s="64">
        <f t="shared" si="126"/>
        <v>2303075</v>
      </c>
      <c r="J259" s="64">
        <f t="shared" si="126"/>
        <v>72823068.299999997</v>
      </c>
      <c r="K259" s="64">
        <f t="shared" si="126"/>
        <v>20000000</v>
      </c>
      <c r="L259" s="64">
        <f t="shared" si="126"/>
        <v>0</v>
      </c>
      <c r="M259" s="64">
        <f t="shared" si="126"/>
        <v>0</v>
      </c>
    </row>
    <row r="260" spans="1:13" ht="156.75" customHeight="1">
      <c r="A260" s="23"/>
      <c r="B260" s="134"/>
      <c r="C260" s="88" t="s">
        <v>1</v>
      </c>
      <c r="D260" s="140" t="s">
        <v>420</v>
      </c>
      <c r="E260" s="134" t="s">
        <v>419</v>
      </c>
      <c r="F260" s="39"/>
      <c r="G260" s="19"/>
      <c r="H260" s="65">
        <f>H261</f>
        <v>70000000</v>
      </c>
      <c r="I260" s="68">
        <f>I261</f>
        <v>0</v>
      </c>
      <c r="J260" s="68">
        <f>J261</f>
        <v>70000000</v>
      </c>
      <c r="K260" s="68">
        <f>K261+K262</f>
        <v>20000000</v>
      </c>
      <c r="L260" s="68">
        <f t="shared" ref="L260:M260" si="127">L261</f>
        <v>0</v>
      </c>
      <c r="M260" s="68">
        <f t="shared" si="127"/>
        <v>0</v>
      </c>
    </row>
    <row r="261" spans="1:13" ht="51">
      <c r="A261" s="23"/>
      <c r="B261" s="134" t="s">
        <v>419</v>
      </c>
      <c r="C261" s="88" t="s">
        <v>147</v>
      </c>
      <c r="D261" s="140" t="s">
        <v>421</v>
      </c>
      <c r="E261" s="49" t="s">
        <v>79</v>
      </c>
      <c r="F261" s="39" t="s">
        <v>148</v>
      </c>
      <c r="G261" s="19"/>
      <c r="H261" s="65">
        <v>70000000</v>
      </c>
      <c r="I261" s="68">
        <v>0</v>
      </c>
      <c r="J261" s="71">
        <v>70000000</v>
      </c>
      <c r="K261" s="67"/>
      <c r="L261" s="67"/>
      <c r="M261" s="67"/>
    </row>
    <row r="262" spans="1:13" ht="89.25">
      <c r="A262" s="50"/>
      <c r="B262" s="134" t="s">
        <v>419</v>
      </c>
      <c r="C262" s="88" t="s">
        <v>172</v>
      </c>
      <c r="D262" s="140" t="s">
        <v>421</v>
      </c>
      <c r="E262" s="49" t="s">
        <v>79</v>
      </c>
      <c r="F262" s="34" t="s">
        <v>296</v>
      </c>
      <c r="G262" s="19"/>
      <c r="H262" s="65"/>
      <c r="I262" s="68"/>
      <c r="J262" s="71"/>
      <c r="K262" s="67">
        <v>20000000</v>
      </c>
      <c r="L262" s="67"/>
      <c r="M262" s="67"/>
    </row>
    <row r="263" spans="1:13" ht="38.25">
      <c r="A263" s="50"/>
      <c r="B263" s="134"/>
      <c r="C263" s="88" t="s">
        <v>1</v>
      </c>
      <c r="D263" s="140" t="s">
        <v>423</v>
      </c>
      <c r="E263" s="134" t="s">
        <v>424</v>
      </c>
      <c r="F263" s="39"/>
      <c r="G263" s="19"/>
      <c r="H263" s="65">
        <f>H264</f>
        <v>2823068.3</v>
      </c>
      <c r="I263" s="68">
        <f>I264</f>
        <v>2303075</v>
      </c>
      <c r="J263" s="68">
        <f t="shared" ref="J263:M263" si="128">J264</f>
        <v>2823068.3</v>
      </c>
      <c r="K263" s="68">
        <f t="shared" si="128"/>
        <v>0</v>
      </c>
      <c r="L263" s="68">
        <f t="shared" si="128"/>
        <v>0</v>
      </c>
      <c r="M263" s="68">
        <f t="shared" si="128"/>
        <v>0</v>
      </c>
    </row>
    <row r="264" spans="1:13" ht="25.5">
      <c r="A264" s="50"/>
      <c r="B264" s="135" t="s">
        <v>425</v>
      </c>
      <c r="C264" s="88" t="s">
        <v>147</v>
      </c>
      <c r="D264" s="140" t="s">
        <v>422</v>
      </c>
      <c r="E264" s="49" t="s">
        <v>79</v>
      </c>
      <c r="F264" s="39" t="s">
        <v>148</v>
      </c>
      <c r="G264" s="19"/>
      <c r="H264" s="65">
        <v>2823068.3</v>
      </c>
      <c r="I264" s="68">
        <v>2303075</v>
      </c>
      <c r="J264" s="71">
        <v>2823068.3</v>
      </c>
      <c r="K264" s="67"/>
      <c r="L264" s="67"/>
      <c r="M264" s="67"/>
    </row>
    <row r="265" spans="1:13" ht="15.75">
      <c r="A265" s="50"/>
      <c r="B265" s="51" t="s">
        <v>298</v>
      </c>
      <c r="C265" s="141"/>
      <c r="D265" s="141"/>
      <c r="E265" s="49"/>
      <c r="F265" s="91"/>
      <c r="G265" s="93"/>
      <c r="H265" s="64">
        <f t="shared" ref="H265:M266" si="129">H266</f>
        <v>50000</v>
      </c>
      <c r="I265" s="64">
        <f t="shared" si="129"/>
        <v>50000</v>
      </c>
      <c r="J265" s="64">
        <f t="shared" si="129"/>
        <v>50000</v>
      </c>
      <c r="K265" s="64">
        <f t="shared" si="129"/>
        <v>0</v>
      </c>
      <c r="L265" s="64">
        <f t="shared" si="129"/>
        <v>0</v>
      </c>
      <c r="M265" s="64">
        <f t="shared" si="129"/>
        <v>0</v>
      </c>
    </row>
    <row r="266" spans="1:13" ht="38.25">
      <c r="A266" s="23"/>
      <c r="B266" s="42"/>
      <c r="C266" s="81" t="s">
        <v>1</v>
      </c>
      <c r="D266" s="17" t="s">
        <v>299</v>
      </c>
      <c r="E266" s="85" t="s">
        <v>300</v>
      </c>
      <c r="F266" s="45"/>
      <c r="G266" s="19"/>
      <c r="H266" s="65">
        <f t="shared" si="129"/>
        <v>50000</v>
      </c>
      <c r="I266" s="65">
        <f t="shared" si="129"/>
        <v>50000</v>
      </c>
      <c r="J266" s="65">
        <f t="shared" si="129"/>
        <v>50000</v>
      </c>
      <c r="K266" s="65">
        <f t="shared" si="129"/>
        <v>0</v>
      </c>
      <c r="L266" s="65">
        <f t="shared" si="129"/>
        <v>0</v>
      </c>
      <c r="M266" s="65">
        <f t="shared" si="129"/>
        <v>0</v>
      </c>
    </row>
    <row r="267" spans="1:13" ht="25.5">
      <c r="A267" s="23"/>
      <c r="B267" s="85" t="s">
        <v>300</v>
      </c>
      <c r="C267" s="55" t="s">
        <v>1</v>
      </c>
      <c r="D267" s="53" t="s">
        <v>301</v>
      </c>
      <c r="E267" s="49" t="s">
        <v>79</v>
      </c>
      <c r="F267" s="39" t="s">
        <v>148</v>
      </c>
      <c r="G267" s="19"/>
      <c r="H267" s="65">
        <v>50000</v>
      </c>
      <c r="I267" s="65">
        <v>50000</v>
      </c>
      <c r="J267" s="72">
        <v>50000</v>
      </c>
      <c r="K267" s="67">
        <v>0</v>
      </c>
      <c r="L267" s="67">
        <v>0</v>
      </c>
      <c r="M267" s="67">
        <v>0</v>
      </c>
    </row>
    <row r="268" spans="1:13" ht="79.5" customHeight="1">
      <c r="A268" s="23"/>
      <c r="B268" s="51" t="s">
        <v>108</v>
      </c>
      <c r="C268" s="87" t="s">
        <v>1</v>
      </c>
      <c r="D268" s="142" t="s">
        <v>429</v>
      </c>
      <c r="E268" s="143"/>
      <c r="F268" s="45"/>
      <c r="G268" s="19"/>
      <c r="H268" s="64">
        <f>H269</f>
        <v>65429.770000000004</v>
      </c>
      <c r="I268" s="64">
        <f t="shared" ref="I268:M268" si="130">I269</f>
        <v>65429.770000000004</v>
      </c>
      <c r="J268" s="64">
        <f t="shared" si="130"/>
        <v>9530.2999999999993</v>
      </c>
      <c r="K268" s="70">
        <f t="shared" si="130"/>
        <v>0</v>
      </c>
      <c r="L268" s="70">
        <f t="shared" si="130"/>
        <v>0</v>
      </c>
      <c r="M268" s="70">
        <f t="shared" si="130"/>
        <v>0</v>
      </c>
    </row>
    <row r="269" spans="1:13" ht="76.5">
      <c r="A269" s="23"/>
      <c r="B269" s="42"/>
      <c r="C269" s="86" t="s">
        <v>1</v>
      </c>
      <c r="D269" s="54" t="s">
        <v>266</v>
      </c>
      <c r="E269" s="54" t="s">
        <v>113</v>
      </c>
      <c r="F269" s="27"/>
      <c r="G269" s="19"/>
      <c r="H269" s="68">
        <f>H270</f>
        <v>65429.770000000004</v>
      </c>
      <c r="I269" s="68">
        <f t="shared" ref="I269:M269" si="131">I270</f>
        <v>65429.770000000004</v>
      </c>
      <c r="J269" s="68">
        <f t="shared" si="131"/>
        <v>9530.2999999999993</v>
      </c>
      <c r="K269" s="67">
        <f t="shared" si="131"/>
        <v>0</v>
      </c>
      <c r="L269" s="67">
        <f t="shared" si="131"/>
        <v>0</v>
      </c>
      <c r="M269" s="67">
        <f t="shared" si="131"/>
        <v>0</v>
      </c>
    </row>
    <row r="270" spans="1:13" ht="63.75">
      <c r="A270" s="23"/>
      <c r="B270" s="4"/>
      <c r="C270" s="81" t="s">
        <v>1</v>
      </c>
      <c r="D270" s="17" t="s">
        <v>265</v>
      </c>
      <c r="E270" s="9" t="s">
        <v>232</v>
      </c>
      <c r="F270" s="34"/>
      <c r="G270" s="19"/>
      <c r="H270" s="68">
        <f>H271+H272</f>
        <v>65429.770000000004</v>
      </c>
      <c r="I270" s="68">
        <f t="shared" ref="I270:M270" si="132">I271+I272</f>
        <v>65429.770000000004</v>
      </c>
      <c r="J270" s="68">
        <f t="shared" si="132"/>
        <v>9530.2999999999993</v>
      </c>
      <c r="K270" s="68">
        <f t="shared" si="132"/>
        <v>0</v>
      </c>
      <c r="L270" s="68">
        <f t="shared" si="132"/>
        <v>0</v>
      </c>
      <c r="M270" s="68">
        <f t="shared" si="132"/>
        <v>0</v>
      </c>
    </row>
    <row r="271" spans="1:13" ht="50.25" customHeight="1">
      <c r="A271" s="23"/>
      <c r="B271" s="9" t="s">
        <v>219</v>
      </c>
      <c r="C271" s="81" t="s">
        <v>211</v>
      </c>
      <c r="D271" s="17" t="s">
        <v>264</v>
      </c>
      <c r="E271" s="21" t="s">
        <v>79</v>
      </c>
      <c r="F271" s="34" t="s">
        <v>209</v>
      </c>
      <c r="G271" s="19"/>
      <c r="H271" s="68">
        <v>63239.47</v>
      </c>
      <c r="I271" s="65">
        <v>63239.47</v>
      </c>
      <c r="J271" s="68">
        <v>7340</v>
      </c>
      <c r="K271" s="67">
        <v>0</v>
      </c>
      <c r="L271" s="67">
        <v>0</v>
      </c>
      <c r="M271" s="67">
        <v>0</v>
      </c>
    </row>
    <row r="272" spans="1:13" ht="51">
      <c r="A272" s="23"/>
      <c r="B272" s="9" t="s">
        <v>220</v>
      </c>
      <c r="C272" s="81" t="s">
        <v>211</v>
      </c>
      <c r="D272" s="17" t="s">
        <v>263</v>
      </c>
      <c r="E272" s="21" t="s">
        <v>79</v>
      </c>
      <c r="F272" s="34" t="s">
        <v>209</v>
      </c>
      <c r="G272" s="19"/>
      <c r="H272" s="68">
        <v>2190.3000000000002</v>
      </c>
      <c r="I272" s="65">
        <v>2190.3000000000002</v>
      </c>
      <c r="J272" s="68">
        <v>2190.3000000000002</v>
      </c>
      <c r="K272" s="67">
        <v>0</v>
      </c>
      <c r="L272" s="67">
        <v>0</v>
      </c>
      <c r="M272" s="67">
        <v>0</v>
      </c>
    </row>
    <row r="273" spans="1:13" ht="38.25">
      <c r="A273" s="23"/>
      <c r="B273" s="51" t="s">
        <v>109</v>
      </c>
      <c r="C273" s="81"/>
      <c r="D273" s="17"/>
      <c r="E273" s="21"/>
      <c r="F273" s="27"/>
      <c r="G273" s="19"/>
      <c r="H273" s="76">
        <f>H274</f>
        <v>-3792369.45</v>
      </c>
      <c r="I273" s="76">
        <f t="shared" ref="I273:M273" si="133">I274</f>
        <v>-3792369.45</v>
      </c>
      <c r="J273" s="77">
        <f t="shared" si="133"/>
        <v>-3792369.45</v>
      </c>
      <c r="K273" s="77">
        <f t="shared" si="133"/>
        <v>0</v>
      </c>
      <c r="L273" s="77">
        <f t="shared" si="133"/>
        <v>0</v>
      </c>
      <c r="M273" s="77">
        <f t="shared" si="133"/>
        <v>0</v>
      </c>
    </row>
    <row r="274" spans="1:13" ht="89.25">
      <c r="A274" s="23"/>
      <c r="B274" s="42"/>
      <c r="C274" s="81" t="s">
        <v>1</v>
      </c>
      <c r="D274" s="17" t="s">
        <v>262</v>
      </c>
      <c r="E274" s="17" t="s">
        <v>222</v>
      </c>
      <c r="F274" s="27"/>
      <c r="G274" s="19"/>
      <c r="H274" s="68">
        <f>H275+H276+H277</f>
        <v>-3792369.45</v>
      </c>
      <c r="I274" s="68">
        <f t="shared" ref="I274:M274" si="134">I275+I276+I277</f>
        <v>-3792369.45</v>
      </c>
      <c r="J274" s="68">
        <f t="shared" si="134"/>
        <v>-3792369.45</v>
      </c>
      <c r="K274" s="67">
        <f t="shared" si="134"/>
        <v>0</v>
      </c>
      <c r="L274" s="67">
        <f t="shared" si="134"/>
        <v>0</v>
      </c>
      <c r="M274" s="67">
        <f t="shared" si="134"/>
        <v>0</v>
      </c>
    </row>
    <row r="275" spans="1:13" ht="58.5" customHeight="1">
      <c r="A275" s="23"/>
      <c r="B275" s="9" t="s">
        <v>221</v>
      </c>
      <c r="C275" s="81" t="s">
        <v>211</v>
      </c>
      <c r="D275" s="17" t="s">
        <v>261</v>
      </c>
      <c r="E275" s="21" t="s">
        <v>79</v>
      </c>
      <c r="F275" s="34" t="s">
        <v>209</v>
      </c>
      <c r="G275" s="19"/>
      <c r="H275" s="68">
        <v>-86807.54</v>
      </c>
      <c r="I275" s="68">
        <v>-86807.54</v>
      </c>
      <c r="J275" s="67">
        <v>-86807.54</v>
      </c>
      <c r="K275" s="67">
        <v>0</v>
      </c>
      <c r="L275" s="67">
        <v>0</v>
      </c>
      <c r="M275" s="67">
        <v>0</v>
      </c>
    </row>
    <row r="276" spans="1:13" ht="94.5" customHeight="1">
      <c r="A276" s="40"/>
      <c r="B276" s="9" t="s">
        <v>221</v>
      </c>
      <c r="C276" s="81" t="s">
        <v>152</v>
      </c>
      <c r="D276" s="17" t="s">
        <v>261</v>
      </c>
      <c r="E276" s="21" t="s">
        <v>79</v>
      </c>
      <c r="F276" s="34" t="s">
        <v>311</v>
      </c>
      <c r="G276" s="19"/>
      <c r="H276" s="68">
        <v>-3705561.91</v>
      </c>
      <c r="I276" s="68">
        <v>-3705561.91</v>
      </c>
      <c r="J276" s="67">
        <v>-3705561.91</v>
      </c>
      <c r="K276" s="67">
        <v>0</v>
      </c>
      <c r="L276" s="67">
        <v>0</v>
      </c>
      <c r="M276" s="67">
        <v>0</v>
      </c>
    </row>
    <row r="277" spans="1:13" ht="58.5" hidden="1" customHeight="1">
      <c r="A277" s="40"/>
      <c r="B277" s="9" t="s">
        <v>221</v>
      </c>
      <c r="C277" s="81" t="s">
        <v>147</v>
      </c>
      <c r="D277" s="17" t="s">
        <v>261</v>
      </c>
      <c r="E277" s="21" t="s">
        <v>79</v>
      </c>
      <c r="F277" s="34" t="s">
        <v>245</v>
      </c>
      <c r="G277" s="19"/>
      <c r="H277" s="68">
        <v>0</v>
      </c>
      <c r="I277" s="68">
        <v>0</v>
      </c>
      <c r="J277" s="67">
        <v>0</v>
      </c>
      <c r="K277" s="67">
        <v>0</v>
      </c>
      <c r="L277" s="67">
        <v>0</v>
      </c>
      <c r="M277" s="67">
        <v>0</v>
      </c>
    </row>
    <row r="278" spans="1:13" ht="15.75">
      <c r="A278" s="40"/>
      <c r="B278" s="4"/>
      <c r="C278" s="144"/>
      <c r="D278" s="145"/>
      <c r="E278" s="4"/>
      <c r="F278" s="146" t="s">
        <v>91</v>
      </c>
      <c r="G278" s="4"/>
      <c r="H278" s="76">
        <f t="shared" ref="H278:M278" si="135">H16+H201</f>
        <v>1846558539.1799998</v>
      </c>
      <c r="I278" s="76">
        <f t="shared" si="135"/>
        <v>1120450699.75</v>
      </c>
      <c r="J278" s="77">
        <f t="shared" si="135"/>
        <v>1829268873.5199997</v>
      </c>
      <c r="K278" s="77">
        <f t="shared" si="135"/>
        <v>1723313480.24</v>
      </c>
      <c r="L278" s="77">
        <f t="shared" si="135"/>
        <v>1728856409.1300001</v>
      </c>
      <c r="M278" s="77">
        <f t="shared" si="135"/>
        <v>1614062393.1300001</v>
      </c>
    </row>
    <row r="279" spans="1:13" ht="18" customHeight="1">
      <c r="A279" s="147" t="s">
        <v>92</v>
      </c>
      <c r="B279" s="147"/>
      <c r="C279" s="147"/>
      <c r="D279" s="147"/>
      <c r="E279" s="147"/>
      <c r="F279" s="147"/>
      <c r="G279" s="147"/>
      <c r="H279" s="147"/>
      <c r="I279" s="3"/>
      <c r="J279" s="31"/>
      <c r="K279" s="31"/>
      <c r="L279" s="31"/>
      <c r="M279" s="31"/>
    </row>
    <row r="280" spans="1:13">
      <c r="A280" s="147" t="s">
        <v>115</v>
      </c>
      <c r="B280" s="147"/>
      <c r="C280" s="147"/>
      <c r="D280" s="147"/>
      <c r="E280" s="147"/>
      <c r="F280" s="147"/>
      <c r="G280" s="147"/>
      <c r="H280" s="147"/>
      <c r="I280" s="3"/>
      <c r="J280" s="31"/>
      <c r="K280" s="31"/>
      <c r="L280" s="31"/>
      <c r="M280" s="31"/>
    </row>
  </sheetData>
  <mergeCells count="29">
    <mergeCell ref="I11:I14"/>
    <mergeCell ref="E12:E14"/>
    <mergeCell ref="A279:H279"/>
    <mergeCell ref="A5:B5"/>
    <mergeCell ref="A6:B6"/>
    <mergeCell ref="A7:B7"/>
    <mergeCell ref="C16:D16"/>
    <mergeCell ref="C18:D18"/>
    <mergeCell ref="C15:D15"/>
    <mergeCell ref="C17:D17"/>
    <mergeCell ref="A11:A14"/>
    <mergeCell ref="C12:D14"/>
    <mergeCell ref="C7:E7"/>
    <mergeCell ref="B2:M2"/>
    <mergeCell ref="B11:B14"/>
    <mergeCell ref="A280:H280"/>
    <mergeCell ref="B1:M1"/>
    <mergeCell ref="C5:E5"/>
    <mergeCell ref="C6:E6"/>
    <mergeCell ref="J11:J14"/>
    <mergeCell ref="K11:M11"/>
    <mergeCell ref="G11:G14"/>
    <mergeCell ref="A9:M9"/>
    <mergeCell ref="K12:K14"/>
    <mergeCell ref="L12:L14"/>
    <mergeCell ref="M12:M14"/>
    <mergeCell ref="C11:E11"/>
    <mergeCell ref="F11:F14"/>
    <mergeCell ref="H11:H14"/>
  </mergeCells>
  <pageMargins left="0" right="0" top="0" bottom="0" header="0" footer="0"/>
  <pageSetup paperSize="9" scale="55" fitToHeight="0" orientation="landscape" r:id="rId1"/>
  <headerFooter alignWithMargins="0">
    <oddFooter>&amp;C&amp;P</oddFooter>
  </headerFooter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РЕЕСТР</vt:lpstr>
      <vt:lpstr>РЕЕСТР!Заголовки_для_печати</vt:lpstr>
      <vt:lpstr>РЕЕСТР!Область_печати</vt:lpstr>
    </vt:vector>
  </TitlesOfParts>
  <Company>BFT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SI.Beresneva</cp:lastModifiedBy>
  <cp:lastPrinted>2020-11-05T01:30:09Z</cp:lastPrinted>
  <dcterms:created xsi:type="dcterms:W3CDTF">2006-02-07T12:07:20Z</dcterms:created>
  <dcterms:modified xsi:type="dcterms:W3CDTF">2020-11-05T01:46:18Z</dcterms:modified>
</cp:coreProperties>
</file>